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I:\9 - Sage BI Reporting\Documentation Portail SBR\Sage 100cloud\Etats Standard\SBR_Compta_SYSCOHADA\"/>
    </mc:Choice>
  </mc:AlternateContent>
  <xr:revisionPtr revIDLastSave="0" documentId="8_{ECC70985-1371-474D-B82E-40A70CC982C2}" xr6:coauthVersionLast="45" xr6:coauthVersionMax="45" xr10:uidLastSave="{00000000-0000-0000-0000-000000000000}"/>
  <bookViews>
    <workbookView xWindow="-108" yWindow="-108" windowWidth="23256" windowHeight="12576" xr2:uid="{5591E7E4-FECC-402F-AEB9-730D0DFE0272}"/>
  </bookViews>
  <sheets>
    <sheet name="Prise en Main" sheetId="1" r:id="rId1"/>
    <sheet name="Analyse du résultat" sheetId="2" r:id="rId2"/>
  </sheets>
  <externalReferences>
    <externalReference r:id="rId3"/>
    <externalReference r:id="rId4"/>
  </externalReferences>
  <definedNames>
    <definedName name="HTML_CodePage" hidden="1">1252</definedName>
    <definedName name="HTML_Control" hidden="1">{"'Soldes de Gestion'!$C$10:$F$30"}</definedName>
    <definedName name="HTML_Description" hidden="1">""</definedName>
    <definedName name="HTML_Email" hidden="1">""</definedName>
    <definedName name="HTML_Header" hidden="1">"Les chiffres significatifs"</definedName>
    <definedName name="HTML_LastUpdate" hidden="1">"17/12/98"</definedName>
    <definedName name="HTML_LineAfter" hidden="1">FALSE</definedName>
    <definedName name="HTML_LineBefore" hidden="1">FALSE</definedName>
    <definedName name="HTML_Name" hidden="1">"Synex System France"</definedName>
    <definedName name="HTML_OBDlg2" hidden="1">TRUE</definedName>
    <definedName name="HTML_OBDlg4" hidden="1">TRUE</definedName>
    <definedName name="HTML_OS" hidden="1">0</definedName>
    <definedName name="HTML_PathFile" hidden="1">"C:\Mes Documents\Web\site\monHTML.htm"</definedName>
    <definedName name="HTML_Title" hidden="1">"Les chiffres du mois de Janvier"</definedName>
    <definedName name="k">#REF!</definedName>
    <definedName name="_xlnm.Print_Area" localSheetId="1">'Analyse du résultat'!$B$1:$P$59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" i="2" l="1"/>
  <c r="M2" i="2"/>
  <c r="D2" i="2"/>
  <c r="C2" i="2"/>
  <c r="U1" i="2"/>
  <c r="B1" i="2"/>
  <c r="N3" i="2" l="1"/>
  <c r="C3" i="2"/>
  <c r="D3" i="2"/>
  <c r="M3" i="2"/>
  <c r="C8" i="2"/>
  <c r="C11" i="2"/>
  <c r="C7" i="2"/>
  <c r="C10" i="2"/>
  <c r="C12" i="2"/>
  <c r="C16" i="2"/>
  <c r="C6" i="2"/>
  <c r="C19" i="2"/>
  <c r="C22" i="2"/>
  <c r="C24" i="2"/>
  <c r="C25" i="2"/>
  <c r="C30" i="2"/>
  <c r="C31" i="2"/>
  <c r="C32" i="2"/>
  <c r="C33" i="2"/>
  <c r="C34" i="2"/>
  <c r="C35" i="2"/>
  <c r="C36" i="2"/>
  <c r="C37" i="2"/>
  <c r="C46" i="2"/>
  <c r="C47" i="2"/>
  <c r="C48" i="2"/>
  <c r="C17" i="2"/>
  <c r="C20" i="2"/>
  <c r="C23" i="2"/>
  <c r="C27" i="2"/>
  <c r="C18" i="2"/>
  <c r="C21" i="2"/>
  <c r="C26" i="2"/>
  <c r="C13" i="2"/>
  <c r="C14" i="2"/>
  <c r="C39" i="2"/>
  <c r="C40" i="2"/>
  <c r="C41" i="2"/>
  <c r="C42" i="2"/>
  <c r="C50" i="2"/>
  <c r="C51" i="2"/>
  <c r="C52" i="2"/>
  <c r="C55" i="2"/>
  <c r="C56" i="2"/>
  <c r="N24" i="2"/>
  <c r="N17" i="2"/>
  <c r="N34" i="2"/>
  <c r="N19" i="2"/>
  <c r="N27" i="2"/>
  <c r="N36" i="2"/>
  <c r="N46" i="2"/>
  <c r="N7" i="2"/>
  <c r="N22" i="2"/>
  <c r="N31" i="2"/>
  <c r="N20" i="2"/>
  <c r="N37" i="2"/>
  <c r="N47" i="2"/>
  <c r="N21" i="2"/>
  <c r="N30" i="2"/>
  <c r="N48" i="2"/>
  <c r="N23" i="2"/>
  <c r="N32" i="2"/>
  <c r="N16" i="2"/>
  <c r="N33" i="2"/>
  <c r="N25" i="2"/>
  <c r="N6" i="2"/>
  <c r="N8" i="2"/>
  <c r="N18" i="2"/>
  <c r="N26" i="2"/>
  <c r="N35" i="2"/>
  <c r="N10" i="2"/>
  <c r="N13" i="2"/>
  <c r="N39" i="2"/>
  <c r="N40" i="2"/>
  <c r="N41" i="2"/>
  <c r="N42" i="2"/>
  <c r="N50" i="2"/>
  <c r="N51" i="2"/>
  <c r="N52" i="2"/>
  <c r="N55" i="2"/>
  <c r="N56" i="2"/>
  <c r="N11" i="2"/>
  <c r="N12" i="2"/>
  <c r="N14" i="2"/>
  <c r="N28" i="2"/>
  <c r="N38" i="2"/>
  <c r="N44" i="2"/>
  <c r="N49" i="2"/>
  <c r="N54" i="2"/>
  <c r="N58" i="2"/>
  <c r="N15" i="2"/>
  <c r="N29" i="2"/>
  <c r="N43" i="2"/>
  <c r="N45" i="2"/>
  <c r="N53" i="2"/>
  <c r="N57" i="2"/>
  <c r="N59" i="2"/>
  <c r="D42" i="2"/>
  <c r="D14" i="2"/>
  <c r="D10" i="2"/>
  <c r="D12" i="2"/>
  <c r="D40" i="2"/>
  <c r="D50" i="2"/>
  <c r="D39" i="2"/>
  <c r="D41" i="2"/>
  <c r="D51" i="2"/>
  <c r="D52" i="2"/>
  <c r="D13" i="2"/>
  <c r="D11" i="2"/>
  <c r="D55" i="2"/>
  <c r="D7" i="2"/>
  <c r="D17" i="2"/>
  <c r="D19" i="2"/>
  <c r="D22" i="2"/>
  <c r="D24" i="2"/>
  <c r="D26" i="2"/>
  <c r="D30" i="2"/>
  <c r="D32" i="2"/>
  <c r="D33" i="2"/>
  <c r="D35" i="2"/>
  <c r="D36" i="2"/>
  <c r="D37" i="2"/>
  <c r="D46" i="2"/>
  <c r="D47" i="2"/>
  <c r="D48" i="2"/>
  <c r="D6" i="2"/>
  <c r="D16" i="2"/>
  <c r="D20" i="2"/>
  <c r="D27" i="2"/>
  <c r="D8" i="2"/>
  <c r="D18" i="2"/>
  <c r="D21" i="2"/>
  <c r="D23" i="2"/>
  <c r="D25" i="2"/>
  <c r="D31" i="2"/>
  <c r="D34" i="2"/>
  <c r="D56" i="2"/>
  <c r="M12" i="2"/>
  <c r="M6" i="2"/>
  <c r="M7" i="2"/>
  <c r="M14" i="2"/>
  <c r="M11" i="2"/>
  <c r="M10" i="2"/>
  <c r="M8" i="2"/>
  <c r="M13" i="2"/>
  <c r="M39" i="2"/>
  <c r="M40" i="2"/>
  <c r="M41" i="2"/>
  <c r="M42" i="2"/>
  <c r="M50" i="2"/>
  <c r="M51" i="2"/>
  <c r="M52" i="2"/>
  <c r="M55" i="2"/>
  <c r="M56" i="2"/>
  <c r="M16" i="2"/>
  <c r="M17" i="2"/>
  <c r="M18" i="2"/>
  <c r="M19" i="2"/>
  <c r="M20" i="2"/>
  <c r="M21" i="2"/>
  <c r="M22" i="2"/>
  <c r="M23" i="2"/>
  <c r="M24" i="2"/>
  <c r="M25" i="2"/>
  <c r="M26" i="2"/>
  <c r="M27" i="2"/>
  <c r="M30" i="2"/>
  <c r="M31" i="2"/>
  <c r="M32" i="2"/>
  <c r="M33" i="2"/>
  <c r="M34" i="2"/>
  <c r="M35" i="2"/>
  <c r="M36" i="2"/>
  <c r="M37" i="2"/>
  <c r="M46" i="2"/>
  <c r="M47" i="2"/>
  <c r="M48" i="2"/>
  <c r="O48" i="2" l="1"/>
  <c r="O47" i="2"/>
  <c r="O46" i="2"/>
  <c r="M49" i="2"/>
  <c r="O37" i="2"/>
  <c r="O36" i="2"/>
  <c r="O35" i="2"/>
  <c r="O34" i="2"/>
  <c r="O33" i="2"/>
  <c r="O32" i="2"/>
  <c r="M38" i="2"/>
  <c r="M44" i="2" s="1"/>
  <c r="O31" i="2"/>
  <c r="O30" i="2"/>
  <c r="O27" i="2"/>
  <c r="O26" i="2"/>
  <c r="O25" i="2"/>
  <c r="O24" i="2"/>
  <c r="O23" i="2"/>
  <c r="O22" i="2"/>
  <c r="O21" i="2"/>
  <c r="O20" i="2"/>
  <c r="O19" i="2"/>
  <c r="O18" i="2"/>
  <c r="O17" i="2"/>
  <c r="O16" i="2"/>
  <c r="M28" i="2"/>
  <c r="M58" i="2" s="1"/>
  <c r="O56" i="2"/>
  <c r="O55" i="2"/>
  <c r="O52" i="2"/>
  <c r="O51" i="2"/>
  <c r="M53" i="2"/>
  <c r="O50" i="2"/>
  <c r="O42" i="2"/>
  <c r="O41" i="2"/>
  <c r="O40" i="2"/>
  <c r="M43" i="2"/>
  <c r="O39" i="2"/>
  <c r="O13" i="2"/>
  <c r="O8" i="2"/>
  <c r="O10" i="2"/>
  <c r="O11" i="2"/>
  <c r="O14" i="2"/>
  <c r="O7" i="2"/>
  <c r="M9" i="2"/>
  <c r="M15" i="2" s="1"/>
  <c r="O6" i="2"/>
  <c r="O12" i="2"/>
  <c r="F56" i="2"/>
  <c r="F34" i="2"/>
  <c r="F31" i="2"/>
  <c r="F25" i="2"/>
  <c r="F23" i="2"/>
  <c r="F21" i="2"/>
  <c r="F18" i="2"/>
  <c r="F8" i="2"/>
  <c r="F27" i="2"/>
  <c r="F20" i="2"/>
  <c r="F16" i="2"/>
  <c r="D28" i="2"/>
  <c r="F6" i="2"/>
  <c r="D9" i="2"/>
  <c r="D15" i="2" s="1"/>
  <c r="F48" i="2"/>
  <c r="F47" i="2"/>
  <c r="F46" i="2"/>
  <c r="D49" i="2"/>
  <c r="F37" i="2"/>
  <c r="F36" i="2"/>
  <c r="F35" i="2"/>
  <c r="F33" i="2"/>
  <c r="D38" i="2"/>
  <c r="F32" i="2"/>
  <c r="F30" i="2"/>
  <c r="F26" i="2"/>
  <c r="F24" i="2"/>
  <c r="F22" i="2"/>
  <c r="F19" i="2"/>
  <c r="F17" i="2"/>
  <c r="F7" i="2"/>
  <c r="F55" i="2"/>
  <c r="F11" i="2"/>
  <c r="F13" i="2"/>
  <c r="F52" i="2"/>
  <c r="F51" i="2"/>
  <c r="F41" i="2"/>
  <c r="F39" i="2"/>
  <c r="D43" i="2"/>
  <c r="F50" i="2"/>
  <c r="D53" i="2"/>
  <c r="F40" i="2"/>
  <c r="F12" i="2"/>
  <c r="F10" i="2"/>
  <c r="F14" i="2"/>
  <c r="F42" i="2"/>
  <c r="P14" i="2"/>
  <c r="P12" i="2"/>
  <c r="P11" i="2"/>
  <c r="P56" i="2"/>
  <c r="P55" i="2"/>
  <c r="P52" i="2"/>
  <c r="P51" i="2"/>
  <c r="P50" i="2"/>
  <c r="P42" i="2"/>
  <c r="P41" i="2"/>
  <c r="P40" i="2"/>
  <c r="P39" i="2"/>
  <c r="P13" i="2"/>
  <c r="P10" i="2"/>
  <c r="P35" i="2"/>
  <c r="P26" i="2"/>
  <c r="P18" i="2"/>
  <c r="P8" i="2"/>
  <c r="P6" i="2"/>
  <c r="N9" i="2"/>
  <c r="P25" i="2"/>
  <c r="P33" i="2"/>
  <c r="P16" i="2"/>
  <c r="P32" i="2"/>
  <c r="P23" i="2"/>
  <c r="P48" i="2"/>
  <c r="P30" i="2"/>
  <c r="P21" i="2"/>
  <c r="P47" i="2"/>
  <c r="P37" i="2"/>
  <c r="P20" i="2"/>
  <c r="P31" i="2"/>
  <c r="P22" i="2"/>
  <c r="P7" i="2"/>
  <c r="P46" i="2"/>
  <c r="P36" i="2"/>
  <c r="P27" i="2"/>
  <c r="P19" i="2"/>
  <c r="P34" i="2"/>
  <c r="P17" i="2"/>
  <c r="P24" i="2"/>
  <c r="E56" i="2"/>
  <c r="E55" i="2"/>
  <c r="E52" i="2"/>
  <c r="E51" i="2"/>
  <c r="E50" i="2"/>
  <c r="C53" i="2"/>
  <c r="E42" i="2"/>
  <c r="E41" i="2"/>
  <c r="E40" i="2"/>
  <c r="E39" i="2"/>
  <c r="C43" i="2"/>
  <c r="E14" i="2"/>
  <c r="E13" i="2"/>
  <c r="E26" i="2"/>
  <c r="E21" i="2"/>
  <c r="E18" i="2"/>
  <c r="E27" i="2"/>
  <c r="E23" i="2"/>
  <c r="E20" i="2"/>
  <c r="E17" i="2"/>
  <c r="E48" i="2"/>
  <c r="E47" i="2"/>
  <c r="E46" i="2"/>
  <c r="C49" i="2"/>
  <c r="C54" i="2" s="1"/>
  <c r="E37" i="2"/>
  <c r="E36" i="2"/>
  <c r="E35" i="2"/>
  <c r="E34" i="2"/>
  <c r="E33" i="2"/>
  <c r="C38" i="2"/>
  <c r="C57" i="2" s="1"/>
  <c r="C59" i="2" s="1"/>
  <c r="E32" i="2"/>
  <c r="E31" i="2"/>
  <c r="E30" i="2"/>
  <c r="E25" i="2"/>
  <c r="E24" i="2"/>
  <c r="E22" i="2"/>
  <c r="E19" i="2"/>
  <c r="E6" i="2"/>
  <c r="C9" i="2"/>
  <c r="C15" i="2" s="1"/>
  <c r="C29" i="2" s="1"/>
  <c r="C58" i="2" s="1"/>
  <c r="E16" i="2"/>
  <c r="C28" i="2"/>
  <c r="E12" i="2"/>
  <c r="E10" i="2"/>
  <c r="E7" i="2"/>
  <c r="E11" i="2"/>
  <c r="E8" i="2"/>
  <c r="D54" i="2" l="1"/>
  <c r="D44" i="2"/>
  <c r="D45" i="2" s="1"/>
  <c r="D29" i="2"/>
  <c r="D58" i="2" s="1"/>
  <c r="C44" i="2"/>
  <c r="C45" i="2" s="1"/>
  <c r="M57" i="2"/>
  <c r="M59" i="2" s="1"/>
  <c r="M29" i="2"/>
  <c r="M45" i="2" s="1"/>
  <c r="M54" i="2"/>
  <c r="D57" i="2"/>
  <c r="D59" i="2" s="1"/>
</calcChain>
</file>

<file path=xl/sharedStrings.xml><?xml version="1.0" encoding="utf-8"?>
<sst xmlns="http://schemas.openxmlformats.org/spreadsheetml/2006/main" count="207" uniqueCount="188">
  <si>
    <t>DECOUVREZ SAGE BI REPORTING</t>
  </si>
  <si>
    <t>CONNECTEZ VOUS A SAGE BI REPORTING</t>
  </si>
  <si>
    <t>Version pour le plan comptable SYSCOHADA</t>
  </si>
  <si>
    <t>Devise:</t>
  </si>
  <si>
    <t>€</t>
  </si>
  <si>
    <r>
      <t>C</t>
    </r>
    <r>
      <rPr>
        <sz val="16"/>
        <color theme="1"/>
        <rFont val="Century Gothic"/>
        <family val="2"/>
      </rPr>
      <t>HANGER LES CRITERES DE SELECTION OU ACTUALISER LES DIFFERENTES FEUILLES</t>
    </r>
  </si>
  <si>
    <r>
      <t>A</t>
    </r>
    <r>
      <rPr>
        <sz val="16"/>
        <color theme="1"/>
        <rFont val="Century Gothic"/>
        <family val="2"/>
      </rPr>
      <t>NALYSER LE RESULTAT</t>
    </r>
  </si>
  <si>
    <t>Sage BI Reporting s’adapte à toutes vos demandes pour vos tableaux de bord récurrents ou vos analyses ponctuelles.
 Les analyses, effectuées instantanément peuvent ensuite être réactualisées, justifiées et présentées selon différentes vues et caractères.</t>
  </si>
  <si>
    <t>ANNEE :</t>
  </si>
  <si>
    <t>2017</t>
  </si>
  <si>
    <t>SOCIETE :</t>
  </si>
  <si>
    <t>*</t>
  </si>
  <si>
    <t>TEMPS REEL</t>
  </si>
  <si>
    <t>OUI</t>
  </si>
  <si>
    <t>Thème :</t>
  </si>
  <si>
    <t>Bleu</t>
  </si>
  <si>
    <t>DEVISE :</t>
  </si>
  <si>
    <t>Office</t>
  </si>
  <si>
    <t>JANVIER</t>
  </si>
  <si>
    <t>1</t>
  </si>
  <si>
    <t>Orange</t>
  </si>
  <si>
    <t>FEVRIER</t>
  </si>
  <si>
    <t>2</t>
  </si>
  <si>
    <t>Rouge</t>
  </si>
  <si>
    <t>MARS</t>
  </si>
  <si>
    <t>3</t>
  </si>
  <si>
    <t>MENSUEL</t>
  </si>
  <si>
    <t xml:space="preserve">A FIN </t>
  </si>
  <si>
    <t>DECEMBRE</t>
  </si>
  <si>
    <t>CUMUL</t>
  </si>
  <si>
    <t>Violet</t>
  </si>
  <si>
    <t>AVRIL</t>
  </si>
  <si>
    <t>4</t>
  </si>
  <si>
    <t>PCG (pour info)</t>
  </si>
  <si>
    <t>PCG SYSCOHADA</t>
  </si>
  <si>
    <t>N</t>
  </si>
  <si>
    <t>N-1</t>
  </si>
  <si>
    <t>▲▼</t>
  </si>
  <si>
    <t>%</t>
  </si>
  <si>
    <t>Vert</t>
  </si>
  <si>
    <t>MAI</t>
  </si>
  <si>
    <t>5</t>
  </si>
  <si>
    <t>707..70799999999999,7097..70979999999999</t>
  </si>
  <si>
    <t>701*</t>
  </si>
  <si>
    <t>Ventes de marchandises</t>
  </si>
  <si>
    <t>JUIN</t>
  </si>
  <si>
    <t>6</t>
  </si>
  <si>
    <t>7..70399999999999,709..70939999999999</t>
  </si>
  <si>
    <t>702*,703*,704*,705*</t>
  </si>
  <si>
    <t>Production vendue de biens</t>
  </si>
  <si>
    <t>JUILLET</t>
  </si>
  <si>
    <t>7</t>
  </si>
  <si>
    <t>704..70699999999999,708..70899999999999,7094..70969999999999,7098..70989999999999</t>
  </si>
  <si>
    <t>706*</t>
  </si>
  <si>
    <t>Production vendue de services</t>
  </si>
  <si>
    <t>AOUT</t>
  </si>
  <si>
    <t>8</t>
  </si>
  <si>
    <r>
      <t>C</t>
    </r>
    <r>
      <rPr>
        <sz val="10"/>
        <color theme="0"/>
        <rFont val="Century Gothic"/>
        <family val="2"/>
      </rPr>
      <t>HIFFRES</t>
    </r>
    <r>
      <rPr>
        <sz val="11"/>
        <color theme="0"/>
        <rFont val="Century Gothic"/>
        <family val="2"/>
      </rPr>
      <t xml:space="preserve"> D'A</t>
    </r>
    <r>
      <rPr>
        <sz val="10"/>
        <color theme="0"/>
        <rFont val="Century Gothic"/>
        <family val="2"/>
      </rPr>
      <t>FFAIRES</t>
    </r>
    <r>
      <rPr>
        <sz val="11"/>
        <color theme="0"/>
        <rFont val="Century Gothic"/>
        <family val="2"/>
      </rPr>
      <t xml:space="preserve"> N</t>
    </r>
    <r>
      <rPr>
        <sz val="10"/>
        <color theme="0"/>
        <rFont val="Century Gothic"/>
        <family val="2"/>
      </rPr>
      <t xml:space="preserve">ETS </t>
    </r>
  </si>
  <si>
    <t>SEPTEMBRE</t>
  </si>
  <si>
    <t>9</t>
  </si>
  <si>
    <t>71..71999999999999</t>
  </si>
  <si>
    <t>724*</t>
  </si>
  <si>
    <t>Production stockée</t>
  </si>
  <si>
    <t>OCTOBRE</t>
  </si>
  <si>
    <t>10</t>
  </si>
  <si>
    <t>72..72999999999999</t>
  </si>
  <si>
    <t>72*,&lt;&gt;724*</t>
  </si>
  <si>
    <t>Production immobilisée</t>
  </si>
  <si>
    <t>NOVEMBRE</t>
  </si>
  <si>
    <t>11</t>
  </si>
  <si>
    <t>74..74999999999999</t>
  </si>
  <si>
    <t>71*</t>
  </si>
  <si>
    <t>Subventions d'exploitation</t>
  </si>
  <si>
    <t>12</t>
  </si>
  <si>
    <t>78..78599999999999,79..79599999999999</t>
  </si>
  <si>
    <t>759*,798*,799*</t>
  </si>
  <si>
    <t>Reprises sur amortissements et provisions, transferts de charges</t>
  </si>
  <si>
    <t>73..73999999999999,75..75499999999999,756..75999999999999</t>
  </si>
  <si>
    <t>707*,751*,754*,756*,758*</t>
  </si>
  <si>
    <t>Autres produits</t>
  </si>
  <si>
    <t xml:space="preserve"> </t>
  </si>
  <si>
    <r>
      <t>T</t>
    </r>
    <r>
      <rPr>
        <sz val="10"/>
        <color theme="0"/>
        <rFont val="Century Gothic"/>
        <family val="2"/>
      </rPr>
      <t>OTAL</t>
    </r>
    <r>
      <rPr>
        <sz val="11"/>
        <color theme="0"/>
        <rFont val="Century Gothic"/>
        <family val="2"/>
      </rPr>
      <t xml:space="preserve"> D</t>
    </r>
    <r>
      <rPr>
        <sz val="10"/>
        <color theme="0"/>
        <rFont val="Century Gothic"/>
        <family val="2"/>
      </rPr>
      <t>ES</t>
    </r>
    <r>
      <rPr>
        <sz val="11"/>
        <color theme="0"/>
        <rFont val="Century Gothic"/>
        <family val="2"/>
      </rPr>
      <t xml:space="preserve"> P</t>
    </r>
    <r>
      <rPr>
        <sz val="10"/>
        <color theme="0"/>
        <rFont val="Century Gothic"/>
        <family val="2"/>
      </rPr>
      <t>RODUITS</t>
    </r>
    <r>
      <rPr>
        <sz val="11"/>
        <color theme="0"/>
        <rFont val="Century Gothic"/>
        <family val="2"/>
      </rPr>
      <t xml:space="preserve"> D'E</t>
    </r>
    <r>
      <rPr>
        <sz val="10"/>
        <color theme="0"/>
        <rFont val="Century Gothic"/>
        <family val="2"/>
      </rPr>
      <t>XPLOITATION</t>
    </r>
    <r>
      <rPr>
        <sz val="11"/>
        <color theme="0"/>
        <rFont val="Century Gothic"/>
        <family val="2"/>
      </rPr>
      <t xml:space="preserve"> (2) (I)   </t>
    </r>
  </si>
  <si>
    <t>607..60899999999999,6097..60979999999999</t>
  </si>
  <si>
    <t>601*</t>
  </si>
  <si>
    <t>Achats de marchandises [ y compris droits de douane]</t>
  </si>
  <si>
    <t>6037..60399999999999</t>
  </si>
  <si>
    <t>6031*</t>
  </si>
  <si>
    <t>Variation de stock (marchandises)</t>
  </si>
  <si>
    <t>6..60299999999999,609..60929999999999</t>
  </si>
  <si>
    <t>602*,608*</t>
  </si>
  <si>
    <t>Achats de matières premières et autres approvisionnements</t>
  </si>
  <si>
    <t>603..60369999999999</t>
  </si>
  <si>
    <t>6032*,6033*</t>
  </si>
  <si>
    <t>Variation de stock [Matières premières et approvisionnement]</t>
  </si>
  <si>
    <t>604..60699999999999,6093..60969999999999,6098..60999999999999,61..62999999999999</t>
  </si>
  <si>
    <t>604*,605*,611*,612*,613*,614*,616*,618*,621*,622*,623*,624*,625*,626*,627*,628*,631*,632*,633*,634*,635*,637*,638*,667*</t>
  </si>
  <si>
    <t>Autres achats et charges externes</t>
  </si>
  <si>
    <t>63..63999999999999</t>
  </si>
  <si>
    <t>64*</t>
  </si>
  <si>
    <t xml:space="preserve">Impôts,Taxes et versements assimilés </t>
  </si>
  <si>
    <t>64..64499999999999</t>
  </si>
  <si>
    <t>661*,662*,663*,6661*</t>
  </si>
  <si>
    <t>Salaires et traitements</t>
  </si>
  <si>
    <t>645..64799999999999,648..64999999999999</t>
  </si>
  <si>
    <t>664*,6662*,668*</t>
  </si>
  <si>
    <t>Charges sociales</t>
  </si>
  <si>
    <t>68..68149999999999</t>
  </si>
  <si>
    <t>681*</t>
  </si>
  <si>
    <t>Dotations aux amortissements sur immobilisations</t>
  </si>
  <si>
    <t>6816..68169999999999</t>
  </si>
  <si>
    <t>6913*,6914*</t>
  </si>
  <si>
    <t>Dotations aux provisions sur immobilisations</t>
  </si>
  <si>
    <t>6815..68159999999999</t>
  </si>
  <si>
    <t>659*,6911*,6912*</t>
  </si>
  <si>
    <t>Dotations aux provisions pour risques et charges</t>
  </si>
  <si>
    <t>65..65499999999999,656..65999999999999</t>
  </si>
  <si>
    <t>651*,654*,658*</t>
  </si>
  <si>
    <t xml:space="preserve">Autres charges </t>
  </si>
  <si>
    <r>
      <t>T</t>
    </r>
    <r>
      <rPr>
        <sz val="10"/>
        <color theme="0"/>
        <rFont val="Century Gothic"/>
        <family val="2"/>
      </rPr>
      <t>OTAL</t>
    </r>
    <r>
      <rPr>
        <sz val="11"/>
        <color theme="0"/>
        <rFont val="Century Gothic"/>
        <family val="2"/>
      </rPr>
      <t xml:space="preserve"> D</t>
    </r>
    <r>
      <rPr>
        <sz val="10"/>
        <color theme="0"/>
        <rFont val="Century Gothic"/>
        <family val="2"/>
      </rPr>
      <t>ES</t>
    </r>
    <r>
      <rPr>
        <sz val="11"/>
        <color theme="0"/>
        <rFont val="Century Gothic"/>
        <family val="2"/>
      </rPr>
      <t xml:space="preserve"> C</t>
    </r>
    <r>
      <rPr>
        <sz val="10"/>
        <color theme="0"/>
        <rFont val="Century Gothic"/>
        <family val="2"/>
      </rPr>
      <t>HARGES</t>
    </r>
    <r>
      <rPr>
        <sz val="11"/>
        <color theme="0"/>
        <rFont val="Century Gothic"/>
        <family val="2"/>
      </rPr>
      <t xml:space="preserve"> D'E</t>
    </r>
    <r>
      <rPr>
        <sz val="10"/>
        <color theme="0"/>
        <rFont val="Century Gothic"/>
        <family val="2"/>
      </rPr>
      <t>XPLOITATION</t>
    </r>
    <r>
      <rPr>
        <sz val="11"/>
        <color theme="0"/>
        <rFont val="Century Gothic"/>
        <family val="2"/>
      </rPr>
      <t xml:space="preserve"> (4) (II)   </t>
    </r>
  </si>
  <si>
    <r>
      <t>R</t>
    </r>
    <r>
      <rPr>
        <sz val="10"/>
        <color theme="0"/>
        <rFont val="Century Gothic"/>
        <family val="2"/>
      </rPr>
      <t>ESULTAT</t>
    </r>
    <r>
      <rPr>
        <sz val="11"/>
        <color theme="0"/>
        <rFont val="Century Gothic"/>
        <family val="2"/>
      </rPr>
      <t xml:space="preserve"> D'E</t>
    </r>
    <r>
      <rPr>
        <sz val="10"/>
        <color theme="0"/>
        <rFont val="Century Gothic"/>
        <family val="2"/>
      </rPr>
      <t>XPLOITATION</t>
    </r>
    <r>
      <rPr>
        <sz val="11"/>
        <color theme="0"/>
        <rFont val="Century Gothic"/>
        <family val="2"/>
      </rPr>
      <t xml:space="preserve"> (I-II) </t>
    </r>
  </si>
  <si>
    <t>755..75599999999999</t>
  </si>
  <si>
    <t>752*</t>
  </si>
  <si>
    <t>Bénéfice attribué ou perte transférée ( III )</t>
  </si>
  <si>
    <t>655..65599999999999</t>
  </si>
  <si>
    <t>652*</t>
  </si>
  <si>
    <t>Perte supportée ou bénéfice transféré ( IV )</t>
  </si>
  <si>
    <t>761..76199999999999</t>
  </si>
  <si>
    <t>7721*</t>
  </si>
  <si>
    <t>Produits financiers de participations</t>
  </si>
  <si>
    <t>762..76299999999999</t>
  </si>
  <si>
    <t>7722*</t>
  </si>
  <si>
    <t>Produits des autres valeurs mobilières et créances de l'actif immobilisé</t>
  </si>
  <si>
    <t>786..78699999999999,796..79699999999999</t>
  </si>
  <si>
    <t>779*,781*,787*,791*,797*</t>
  </si>
  <si>
    <t>Reprises sur provisions et transferts de charges</t>
  </si>
  <si>
    <t>766..76699999999999</t>
  </si>
  <si>
    <t>776*</t>
  </si>
  <si>
    <t>Différences positives de change</t>
  </si>
  <si>
    <t>767..76799999999999</t>
  </si>
  <si>
    <t>777*</t>
  </si>
  <si>
    <t>Produits nets sur cessions de valeurs mobilières de placements</t>
  </si>
  <si>
    <t>771*,773*,774*,775*,778*</t>
  </si>
  <si>
    <t>Autres produits financiers</t>
  </si>
  <si>
    <r>
      <t>T</t>
    </r>
    <r>
      <rPr>
        <sz val="10"/>
        <color theme="0"/>
        <rFont val="Century Gothic"/>
        <family val="2"/>
      </rPr>
      <t>OTAL</t>
    </r>
    <r>
      <rPr>
        <sz val="11"/>
        <color theme="0"/>
        <rFont val="Century Gothic"/>
        <family val="2"/>
      </rPr>
      <t xml:space="preserve"> D</t>
    </r>
    <r>
      <rPr>
        <sz val="10"/>
        <color theme="0"/>
        <rFont val="Century Gothic"/>
        <family val="2"/>
      </rPr>
      <t>ES</t>
    </r>
    <r>
      <rPr>
        <sz val="11"/>
        <color theme="0"/>
        <rFont val="Century Gothic"/>
        <family val="2"/>
      </rPr>
      <t xml:space="preserve"> P</t>
    </r>
    <r>
      <rPr>
        <sz val="10"/>
        <color theme="0"/>
        <rFont val="Century Gothic"/>
        <family val="2"/>
      </rPr>
      <t>RODUITS</t>
    </r>
    <r>
      <rPr>
        <sz val="11"/>
        <color theme="0"/>
        <rFont val="Century Gothic"/>
        <family val="2"/>
      </rPr>
      <t xml:space="preserve"> F</t>
    </r>
    <r>
      <rPr>
        <sz val="10"/>
        <color theme="0"/>
        <rFont val="Century Gothic"/>
        <family val="2"/>
      </rPr>
      <t>INANCIERS</t>
    </r>
    <r>
      <rPr>
        <sz val="11"/>
        <color theme="0"/>
        <rFont val="Century Gothic"/>
        <family val="2"/>
      </rPr>
      <t xml:space="preserve"> (V)</t>
    </r>
  </si>
  <si>
    <t>686..68699999999999</t>
  </si>
  <si>
    <t>678*,679*,687*,697*</t>
  </si>
  <si>
    <t>Dotations financières aux amortissements et provisions</t>
  </si>
  <si>
    <t>66..66599999999999,668..66999999999999</t>
  </si>
  <si>
    <t>671*,672*,673*,674*,675*</t>
  </si>
  <si>
    <t>Intérêts et charges assimilées</t>
  </si>
  <si>
    <t>666..66699999999999</t>
  </si>
  <si>
    <t>656*,676*</t>
  </si>
  <si>
    <t>Différences négatives de change</t>
  </si>
  <si>
    <t>667..66799999999999</t>
  </si>
  <si>
    <t>677*</t>
  </si>
  <si>
    <t>Charges nettes sur cessions de valeurs mobilières de placement</t>
  </si>
  <si>
    <r>
      <t>T</t>
    </r>
    <r>
      <rPr>
        <sz val="10"/>
        <color theme="0"/>
        <rFont val="Century Gothic"/>
        <family val="2"/>
      </rPr>
      <t>OTAL</t>
    </r>
    <r>
      <rPr>
        <sz val="11"/>
        <color theme="0"/>
        <rFont val="Century Gothic"/>
        <family val="2"/>
      </rPr>
      <t xml:space="preserve"> D</t>
    </r>
    <r>
      <rPr>
        <sz val="10"/>
        <color theme="0"/>
        <rFont val="Century Gothic"/>
        <family val="2"/>
      </rPr>
      <t>ES</t>
    </r>
    <r>
      <rPr>
        <sz val="11"/>
        <color theme="0"/>
        <rFont val="Century Gothic"/>
        <family val="2"/>
      </rPr>
      <t xml:space="preserve"> C</t>
    </r>
    <r>
      <rPr>
        <sz val="10"/>
        <color theme="0"/>
        <rFont val="Century Gothic"/>
        <family val="2"/>
      </rPr>
      <t>HARGES</t>
    </r>
    <r>
      <rPr>
        <sz val="11"/>
        <color theme="0"/>
        <rFont val="Century Gothic"/>
        <family val="2"/>
      </rPr>
      <t xml:space="preserve"> F</t>
    </r>
    <r>
      <rPr>
        <sz val="10"/>
        <color theme="0"/>
        <rFont val="Century Gothic"/>
        <family val="2"/>
      </rPr>
      <t>INANCIERES</t>
    </r>
    <r>
      <rPr>
        <sz val="11"/>
        <color theme="0"/>
        <rFont val="Century Gothic"/>
        <family val="2"/>
      </rPr>
      <t xml:space="preserve"> (VI)</t>
    </r>
  </si>
  <si>
    <r>
      <t>R</t>
    </r>
    <r>
      <rPr>
        <sz val="10"/>
        <color theme="0"/>
        <rFont val="Century Gothic"/>
        <family val="2"/>
      </rPr>
      <t>ESULTAT</t>
    </r>
    <r>
      <rPr>
        <sz val="11"/>
        <color theme="0"/>
        <rFont val="Century Gothic"/>
        <family val="2"/>
      </rPr>
      <t xml:space="preserve"> F</t>
    </r>
    <r>
      <rPr>
        <sz val="10"/>
        <color theme="0"/>
        <rFont val="Century Gothic"/>
        <family val="2"/>
      </rPr>
      <t>INANCIER</t>
    </r>
    <r>
      <rPr>
        <sz val="11"/>
        <color theme="0"/>
        <rFont val="Century Gothic"/>
        <family val="2"/>
      </rPr>
      <t xml:space="preserve"> ( V-VI )</t>
    </r>
  </si>
  <si>
    <r>
      <t>R</t>
    </r>
    <r>
      <rPr>
        <sz val="10"/>
        <color theme="0"/>
        <rFont val="Century Gothic"/>
        <family val="2"/>
      </rPr>
      <t>ESULTAT</t>
    </r>
    <r>
      <rPr>
        <sz val="11"/>
        <color theme="0"/>
        <rFont val="Century Gothic"/>
        <family val="2"/>
      </rPr>
      <t xml:space="preserve"> C</t>
    </r>
    <r>
      <rPr>
        <sz val="10"/>
        <color theme="0"/>
        <rFont val="Century Gothic"/>
        <family val="2"/>
      </rPr>
      <t>OURANT</t>
    </r>
    <r>
      <rPr>
        <sz val="11"/>
        <color theme="0"/>
        <rFont val="Century Gothic"/>
        <family val="2"/>
      </rPr>
      <t xml:space="preserve"> A</t>
    </r>
    <r>
      <rPr>
        <sz val="10"/>
        <color theme="0"/>
        <rFont val="Century Gothic"/>
        <family val="2"/>
      </rPr>
      <t>VANT</t>
    </r>
    <r>
      <rPr>
        <sz val="11"/>
        <color theme="0"/>
        <rFont val="Century Gothic"/>
        <family val="2"/>
      </rPr>
      <t xml:space="preserve"> I</t>
    </r>
    <r>
      <rPr>
        <sz val="10"/>
        <color theme="0"/>
        <rFont val="Century Gothic"/>
        <family val="2"/>
      </rPr>
      <t>MPOTS</t>
    </r>
    <r>
      <rPr>
        <sz val="11"/>
        <color theme="0"/>
        <rFont val="Century Gothic"/>
        <family val="2"/>
      </rPr>
      <t xml:space="preserve"> ( I-II+III-IV+V-VI )</t>
    </r>
  </si>
  <si>
    <t>77..77499999999999</t>
  </si>
  <si>
    <t>84*,88*</t>
  </si>
  <si>
    <t>Produits exceptionnels sur opérations de gestion</t>
  </si>
  <si>
    <t>775..77999999999999</t>
  </si>
  <si>
    <t>82*</t>
  </si>
  <si>
    <t>Produits exceptionnels sur opération en capital</t>
  </si>
  <si>
    <t>787..78999999999999,797..79999999999999</t>
  </si>
  <si>
    <t>86*</t>
  </si>
  <si>
    <r>
      <t>T</t>
    </r>
    <r>
      <rPr>
        <sz val="10"/>
        <color theme="0"/>
        <rFont val="Century Gothic"/>
        <family val="2"/>
      </rPr>
      <t>OTAL</t>
    </r>
    <r>
      <rPr>
        <sz val="11"/>
        <color theme="0"/>
        <rFont val="Century Gothic"/>
        <family val="2"/>
      </rPr>
      <t xml:space="preserve"> D</t>
    </r>
    <r>
      <rPr>
        <sz val="10"/>
        <color theme="0"/>
        <rFont val="Century Gothic"/>
        <family val="2"/>
      </rPr>
      <t>ES</t>
    </r>
    <r>
      <rPr>
        <sz val="11"/>
        <color theme="0"/>
        <rFont val="Century Gothic"/>
        <family val="2"/>
      </rPr>
      <t xml:space="preserve"> P</t>
    </r>
    <r>
      <rPr>
        <sz val="10"/>
        <color theme="0"/>
        <rFont val="Century Gothic"/>
        <family val="2"/>
      </rPr>
      <t>RODUITS</t>
    </r>
    <r>
      <rPr>
        <sz val="11"/>
        <color theme="0"/>
        <rFont val="Century Gothic"/>
        <family val="2"/>
      </rPr>
      <t xml:space="preserve"> E</t>
    </r>
    <r>
      <rPr>
        <sz val="10"/>
        <color theme="0"/>
        <rFont val="Century Gothic"/>
        <family val="2"/>
      </rPr>
      <t>XCEPTIONNELS</t>
    </r>
    <r>
      <rPr>
        <sz val="11"/>
        <color theme="0"/>
        <rFont val="Century Gothic"/>
        <family val="2"/>
      </rPr>
      <t xml:space="preserve"> (VII) </t>
    </r>
  </si>
  <si>
    <t>67..67499999999999</t>
  </si>
  <si>
    <t>83*</t>
  </si>
  <si>
    <t>Charges exceptionnelles sur opérations de gestion</t>
  </si>
  <si>
    <t>675..67999999999999</t>
  </si>
  <si>
    <t>81*</t>
  </si>
  <si>
    <t>Charges exceptionnelles sur opérations en capital</t>
  </si>
  <si>
    <t>687..68999999999999</t>
  </si>
  <si>
    <t>85*</t>
  </si>
  <si>
    <t>Dotations exceptionnelles aux amortissements et provisions</t>
  </si>
  <si>
    <r>
      <t>T</t>
    </r>
    <r>
      <rPr>
        <sz val="10"/>
        <color theme="0"/>
        <rFont val="Century Gothic"/>
        <family val="2"/>
      </rPr>
      <t>OTAL</t>
    </r>
    <r>
      <rPr>
        <sz val="11"/>
        <color theme="0"/>
        <rFont val="Century Gothic"/>
        <family val="2"/>
      </rPr>
      <t xml:space="preserve"> D</t>
    </r>
    <r>
      <rPr>
        <sz val="10"/>
        <color theme="0"/>
        <rFont val="Century Gothic"/>
        <family val="2"/>
      </rPr>
      <t>ES</t>
    </r>
    <r>
      <rPr>
        <sz val="11"/>
        <color theme="0"/>
        <rFont val="Century Gothic"/>
        <family val="2"/>
      </rPr>
      <t xml:space="preserve"> C</t>
    </r>
    <r>
      <rPr>
        <sz val="10"/>
        <color theme="0"/>
        <rFont val="Century Gothic"/>
        <family val="2"/>
      </rPr>
      <t>HARGES</t>
    </r>
    <r>
      <rPr>
        <sz val="11"/>
        <color theme="0"/>
        <rFont val="Century Gothic"/>
        <family val="2"/>
      </rPr>
      <t xml:space="preserve"> E</t>
    </r>
    <r>
      <rPr>
        <sz val="10"/>
        <color theme="0"/>
        <rFont val="Century Gothic"/>
        <family val="2"/>
      </rPr>
      <t>XCEPTIONNELLES</t>
    </r>
    <r>
      <rPr>
        <sz val="11"/>
        <color theme="0"/>
        <rFont val="Century Gothic"/>
        <family val="2"/>
      </rPr>
      <t xml:space="preserve"> (VIII) </t>
    </r>
  </si>
  <si>
    <r>
      <t>R</t>
    </r>
    <r>
      <rPr>
        <sz val="10"/>
        <color theme="0"/>
        <rFont val="Century Gothic"/>
        <family val="2"/>
      </rPr>
      <t>ESULTAT</t>
    </r>
    <r>
      <rPr>
        <sz val="11"/>
        <color theme="0"/>
        <rFont val="Century Gothic"/>
        <family val="2"/>
      </rPr>
      <t xml:space="preserve"> E</t>
    </r>
    <r>
      <rPr>
        <sz val="10"/>
        <color theme="0"/>
        <rFont val="Century Gothic"/>
        <family val="2"/>
      </rPr>
      <t>XCEPTIONNEL</t>
    </r>
    <r>
      <rPr>
        <sz val="11"/>
        <color theme="0"/>
        <rFont val="Century Gothic"/>
        <family val="2"/>
      </rPr>
      <t xml:space="preserve"> ( VII-VIII )</t>
    </r>
  </si>
  <si>
    <t>69..69499999999999</t>
  </si>
  <si>
    <t>87*</t>
  </si>
  <si>
    <t>Participation des salariés au résultat de l'entreprise</t>
  </si>
  <si>
    <t>695..69999999999999</t>
  </si>
  <si>
    <t>89*</t>
  </si>
  <si>
    <t>Impôt sur les bénéfices</t>
  </si>
  <si>
    <r>
      <t>T</t>
    </r>
    <r>
      <rPr>
        <sz val="10"/>
        <color theme="0"/>
        <rFont val="Century Gothic"/>
        <family val="2"/>
      </rPr>
      <t>OTAL</t>
    </r>
    <r>
      <rPr>
        <sz val="11"/>
        <color theme="0"/>
        <rFont val="Century Gothic"/>
        <family val="2"/>
      </rPr>
      <t xml:space="preserve"> D</t>
    </r>
    <r>
      <rPr>
        <sz val="10"/>
        <color theme="0"/>
        <rFont val="Century Gothic"/>
        <family val="2"/>
      </rPr>
      <t>ES</t>
    </r>
    <r>
      <rPr>
        <sz val="11"/>
        <color theme="0"/>
        <rFont val="Century Gothic"/>
        <family val="2"/>
      </rPr>
      <t xml:space="preserve"> P</t>
    </r>
    <r>
      <rPr>
        <sz val="10"/>
        <color theme="0"/>
        <rFont val="Century Gothic"/>
        <family val="2"/>
      </rPr>
      <t>RODUITS</t>
    </r>
    <r>
      <rPr>
        <sz val="11"/>
        <color theme="0"/>
        <rFont val="Century Gothic"/>
        <family val="2"/>
      </rPr>
      <t xml:space="preserve"> ( I + III + V + VII ) </t>
    </r>
  </si>
  <si>
    <r>
      <t>T</t>
    </r>
    <r>
      <rPr>
        <sz val="10"/>
        <color theme="0"/>
        <rFont val="Century Gothic"/>
        <family val="2"/>
      </rPr>
      <t>OTAL</t>
    </r>
    <r>
      <rPr>
        <sz val="11"/>
        <color theme="0"/>
        <rFont val="Century Gothic"/>
        <family val="2"/>
      </rPr>
      <t xml:space="preserve"> D</t>
    </r>
    <r>
      <rPr>
        <sz val="10"/>
        <color theme="0"/>
        <rFont val="Century Gothic"/>
        <family val="2"/>
      </rPr>
      <t>ES</t>
    </r>
    <r>
      <rPr>
        <sz val="11"/>
        <color theme="0"/>
        <rFont val="Century Gothic"/>
        <family val="2"/>
      </rPr>
      <t xml:space="preserve"> C</t>
    </r>
    <r>
      <rPr>
        <sz val="10"/>
        <color theme="0"/>
        <rFont val="Century Gothic"/>
        <family val="2"/>
      </rPr>
      <t>HARGES</t>
    </r>
    <r>
      <rPr>
        <sz val="11"/>
        <color theme="0"/>
        <rFont val="Century Gothic"/>
        <family val="2"/>
      </rPr>
      <t xml:space="preserve"> ( II + IV + VI + VIII + IX + X ) </t>
    </r>
  </si>
  <si>
    <r>
      <t>B</t>
    </r>
    <r>
      <rPr>
        <sz val="10"/>
        <color theme="0"/>
        <rFont val="Century Gothic"/>
        <family val="2"/>
      </rPr>
      <t>ENEFICE</t>
    </r>
    <r>
      <rPr>
        <sz val="11"/>
        <color theme="0"/>
        <rFont val="Century Gothic"/>
        <family val="2"/>
      </rPr>
      <t xml:space="preserve"> O</t>
    </r>
    <r>
      <rPr>
        <sz val="10"/>
        <color theme="0"/>
        <rFont val="Century Gothic"/>
        <family val="2"/>
      </rPr>
      <t>U</t>
    </r>
    <r>
      <rPr>
        <sz val="11"/>
        <color theme="0"/>
        <rFont val="Century Gothic"/>
        <family val="2"/>
      </rPr>
      <t xml:space="preserve"> P</t>
    </r>
    <r>
      <rPr>
        <sz val="10"/>
        <color theme="0"/>
        <rFont val="Century Gothic"/>
        <family val="2"/>
      </rPr>
      <t>ERTE</t>
    </r>
    <r>
      <rPr>
        <sz val="11"/>
        <color theme="0"/>
        <rFont val="Century Gothic"/>
        <family val="2"/>
      </rPr>
      <t xml:space="preserve"> ( T</t>
    </r>
    <r>
      <rPr>
        <sz val="10"/>
        <color theme="0"/>
        <rFont val="Century Gothic"/>
        <family val="2"/>
      </rPr>
      <t>OTAL</t>
    </r>
    <r>
      <rPr>
        <sz val="11"/>
        <color theme="0"/>
        <rFont val="Century Gothic"/>
        <family val="2"/>
      </rPr>
      <t xml:space="preserve"> D</t>
    </r>
    <r>
      <rPr>
        <sz val="10"/>
        <color theme="0"/>
        <rFont val="Century Gothic"/>
        <family val="2"/>
      </rPr>
      <t>ES</t>
    </r>
    <r>
      <rPr>
        <sz val="11"/>
        <color theme="0"/>
        <rFont val="Century Gothic"/>
        <family val="2"/>
      </rPr>
      <t xml:space="preserve"> P</t>
    </r>
    <r>
      <rPr>
        <sz val="10"/>
        <color theme="0"/>
        <rFont val="Century Gothic"/>
        <family val="2"/>
      </rPr>
      <t>RODUITS</t>
    </r>
    <r>
      <rPr>
        <sz val="11"/>
        <color theme="0"/>
        <rFont val="Century Gothic"/>
        <family val="2"/>
      </rPr>
      <t xml:space="preserve"> - T</t>
    </r>
    <r>
      <rPr>
        <sz val="10"/>
        <color theme="0"/>
        <rFont val="Century Gothic"/>
        <family val="2"/>
      </rPr>
      <t>OTAL</t>
    </r>
    <r>
      <rPr>
        <sz val="11"/>
        <color theme="0"/>
        <rFont val="Century Gothic"/>
        <family val="2"/>
      </rPr>
      <t xml:space="preserve"> D</t>
    </r>
    <r>
      <rPr>
        <sz val="10"/>
        <color theme="0"/>
        <rFont val="Century Gothic"/>
        <family val="2"/>
      </rPr>
      <t>ES</t>
    </r>
    <r>
      <rPr>
        <sz val="11"/>
        <color theme="0"/>
        <rFont val="Century Gothic"/>
        <family val="2"/>
      </rPr>
      <t xml:space="preserve"> C</t>
    </r>
    <r>
      <rPr>
        <sz val="10"/>
        <color theme="0"/>
        <rFont val="Century Gothic"/>
        <family val="2"/>
      </rPr>
      <t>HARGES</t>
    </r>
    <r>
      <rPr>
        <sz val="11"/>
        <color theme="0"/>
        <rFont val="Century Gothic"/>
        <family val="2"/>
      </rPr>
      <t xml:space="preserve">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</si>
</sst>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2"/>
      <color theme="0"/>
      <name val="Segoe UI"/>
      <family val="2"/>
    </font>
    <font>
      <sz val="20"/>
      <color theme="0"/>
      <name val="Century Gothic"/>
      <family val="2"/>
    </font>
    <font>
      <sz val="16"/>
      <color theme="1"/>
      <name val="Segoe UI"/>
      <family val="2"/>
    </font>
    <font>
      <sz val="16"/>
      <color theme="1"/>
      <name val="Century Gothic"/>
      <family val="2"/>
    </font>
    <font>
      <b/>
      <sz val="26"/>
      <color theme="1"/>
      <name val="Segoe UI"/>
      <family val="2"/>
    </font>
    <font>
      <sz val="18"/>
      <color theme="0"/>
      <name val="Segoe UI"/>
      <family val="2"/>
    </font>
    <font>
      <sz val="16"/>
      <color theme="0"/>
      <name val="Segoe UI Light"/>
      <family val="2"/>
    </font>
    <font>
      <i/>
      <sz val="14"/>
      <color theme="0"/>
      <name val="Segoe UI Light"/>
      <family val="2"/>
    </font>
    <font>
      <sz val="14"/>
      <color theme="0"/>
      <name val="Segoe UI Light"/>
      <family val="2"/>
    </font>
    <font>
      <sz val="16"/>
      <color theme="1" tint="0.14999847407452621"/>
      <name val="Segoe UI Light"/>
      <family val="2"/>
    </font>
    <font>
      <b/>
      <sz val="12"/>
      <color theme="6" tint="-0.249977111117893"/>
      <name val="Calibri"/>
      <family val="2"/>
      <scheme val="minor"/>
    </font>
    <font>
      <b/>
      <sz val="18"/>
      <color theme="6" tint="-0.249977111117893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0"/>
      <name val="Segoe UI Light"/>
      <family val="2"/>
    </font>
    <font>
      <sz val="11"/>
      <color theme="0"/>
      <name val="Segoe UI Light"/>
      <family val="2"/>
    </font>
    <font>
      <sz val="11"/>
      <color theme="0"/>
      <name val="Century Gothic"/>
      <family val="2"/>
    </font>
    <font>
      <sz val="12"/>
      <color theme="1"/>
      <name val="Calibri"/>
      <family val="2"/>
      <scheme val="minor"/>
    </font>
    <font>
      <sz val="10"/>
      <color rgb="FF080000"/>
      <name val="Century Gothic"/>
      <family val="2"/>
    </font>
    <font>
      <sz val="12"/>
      <color theme="0"/>
      <name val="Century Gothic"/>
      <family val="2"/>
    </font>
    <font>
      <sz val="10"/>
      <color theme="0"/>
      <name val="Century Gothic"/>
      <family val="2"/>
    </font>
  </fonts>
  <fills count="10">
    <fill>
      <patternFill patternType="none"/>
    </fill>
    <fill>
      <patternFill patternType="gray125"/>
    </fill>
    <fill>
      <patternFill patternType="solid">
        <fgColor rgb="FF3C424E"/>
        <bgColor indexed="64"/>
      </patternFill>
    </fill>
    <fill>
      <patternFill patternType="solid">
        <fgColor rgb="FF255BC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3" fillId="2" borderId="0" xfId="0" applyFont="1" applyFill="1" applyAlignment="1">
      <alignment horizontal="left" vertical="center" indent="2"/>
    </xf>
    <xf numFmtId="0" fontId="4" fillId="2" borderId="0" xfId="0" applyFont="1" applyFill="1" applyAlignment="1">
      <alignment horizontal="center"/>
    </xf>
    <xf numFmtId="49" fontId="4" fillId="2" borderId="0" xfId="0" quotePrefix="1" applyNumberFormat="1" applyFont="1" applyFill="1" applyAlignment="1">
      <alignment horizontal="center"/>
    </xf>
    <xf numFmtId="49" fontId="4" fillId="2" borderId="0" xfId="0" applyNumberFormat="1" applyFont="1" applyFill="1"/>
    <xf numFmtId="0" fontId="0" fillId="2" borderId="0" xfId="0" applyFill="1"/>
    <xf numFmtId="49" fontId="4" fillId="2" borderId="0" xfId="0" applyNumberFormat="1" applyFont="1" applyFill="1" applyAlignment="1">
      <alignment horizontal="center"/>
    </xf>
    <xf numFmtId="0" fontId="5" fillId="0" borderId="0" xfId="0" applyFont="1" applyAlignment="1">
      <alignment horizontal="left" indent="2"/>
    </xf>
    <xf numFmtId="0" fontId="6" fillId="0" borderId="0" xfId="0" applyFont="1" applyAlignment="1">
      <alignment horizontal="left" indent="2"/>
    </xf>
    <xf numFmtId="0" fontId="7" fillId="0" borderId="0" xfId="0" applyFont="1" applyAlignment="1">
      <alignment horizontal="left" indent="2"/>
    </xf>
    <xf numFmtId="0" fontId="8" fillId="3" borderId="0" xfId="0" applyFont="1" applyFill="1" applyAlignment="1">
      <alignment horizontal="center" vertical="center" wrapText="1"/>
    </xf>
    <xf numFmtId="0" fontId="0" fillId="3" borderId="0" xfId="0" applyFill="1"/>
    <xf numFmtId="0" fontId="2" fillId="4" borderId="0" xfId="0" applyFont="1" applyFill="1" applyAlignment="1">
      <alignment vertical="center"/>
    </xf>
    <xf numFmtId="0" fontId="9" fillId="5" borderId="0" xfId="0" applyFont="1" applyFill="1" applyAlignment="1">
      <alignment vertical="center"/>
    </xf>
    <xf numFmtId="49" fontId="10" fillId="5" borderId="0" xfId="0" applyNumberFormat="1" applyFont="1" applyFill="1" applyAlignment="1">
      <alignment horizontal="center" vertical="center"/>
    </xf>
    <xf numFmtId="0" fontId="0" fillId="5" borderId="0" xfId="0" applyFill="1"/>
    <xf numFmtId="49" fontId="9" fillId="5" borderId="0" xfId="0" applyNumberFormat="1" applyFont="1" applyFill="1" applyAlignment="1">
      <alignment horizontal="right" vertical="center"/>
    </xf>
    <xf numFmtId="49" fontId="10" fillId="5" borderId="0" xfId="0" applyNumberFormat="1" applyFont="1" applyFill="1" applyAlignment="1">
      <alignment vertical="center"/>
    </xf>
    <xf numFmtId="49" fontId="9" fillId="5" borderId="0" xfId="0" applyNumberFormat="1" applyFont="1" applyFill="1" applyAlignment="1">
      <alignment horizontal="center" vertical="center"/>
    </xf>
    <xf numFmtId="0" fontId="9" fillId="5" borderId="0" xfId="0" applyFont="1" applyFill="1" applyAlignment="1">
      <alignment horizontal="right" vertical="center"/>
    </xf>
    <xf numFmtId="49" fontId="11" fillId="5" borderId="0" xfId="0" applyNumberFormat="1" applyFont="1" applyFill="1" applyAlignment="1">
      <alignment horizontal="right" vertical="center"/>
    </xf>
    <xf numFmtId="49" fontId="9" fillId="5" borderId="0" xfId="0" applyNumberFormat="1" applyFont="1" applyFill="1" applyAlignment="1">
      <alignment vertical="center"/>
    </xf>
    <xf numFmtId="49" fontId="12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quotePrefix="1"/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2" fillId="0" borderId="0" xfId="0" applyFont="1"/>
    <xf numFmtId="0" fontId="16" fillId="6" borderId="0" xfId="0" applyFont="1" applyFill="1" applyAlignment="1">
      <alignment horizontal="center" vertical="center"/>
    </xf>
    <xf numFmtId="0" fontId="16" fillId="6" borderId="0" xfId="0" applyFont="1" applyFill="1" applyAlignment="1">
      <alignment horizontal="right" vertical="center"/>
    </xf>
    <xf numFmtId="0" fontId="16" fillId="6" borderId="0" xfId="0" applyFont="1" applyFill="1" applyAlignment="1">
      <alignment horizontal="left" vertical="center"/>
    </xf>
    <xf numFmtId="0" fontId="16" fillId="6" borderId="0" xfId="0" applyFont="1" applyFill="1" applyAlignment="1">
      <alignment vertical="center"/>
    </xf>
    <xf numFmtId="0" fontId="17" fillId="7" borderId="0" xfId="0" applyFont="1" applyFill="1" applyAlignment="1">
      <alignment horizontal="center" vertical="center"/>
    </xf>
    <xf numFmtId="49" fontId="18" fillId="6" borderId="0" xfId="0" applyNumberFormat="1" applyFont="1" applyFill="1" applyAlignment="1">
      <alignment horizontal="left" vertical="center"/>
    </xf>
    <xf numFmtId="0" fontId="0" fillId="8" borderId="0" xfId="0" applyFill="1" applyAlignment="1">
      <alignment horizontal="left"/>
    </xf>
    <xf numFmtId="3" fontId="0" fillId="0" borderId="0" xfId="1" applyNumberFormat="1" applyFont="1"/>
    <xf numFmtId="3" fontId="19" fillId="0" borderId="0" xfId="0" applyNumberFormat="1" applyFont="1" applyAlignment="1">
      <alignment horizontal="center" vertical="center"/>
    </xf>
    <xf numFmtId="9" fontId="0" fillId="0" borderId="0" xfId="2" applyFont="1" applyAlignment="1">
      <alignment vertical="center"/>
    </xf>
    <xf numFmtId="49" fontId="20" fillId="0" borderId="0" xfId="0" applyNumberFormat="1" applyFont="1" applyAlignment="1">
      <alignment horizontal="center" vertical="center"/>
    </xf>
    <xf numFmtId="0" fontId="0" fillId="0" borderId="0" xfId="0" applyAlignment="1">
      <alignment horizontal="left"/>
    </xf>
    <xf numFmtId="3" fontId="18" fillId="7" borderId="0" xfId="1" applyNumberFormat="1" applyFont="1" applyFill="1" applyAlignment="1">
      <alignment vertical="center"/>
    </xf>
    <xf numFmtId="49" fontId="21" fillId="7" borderId="0" xfId="0" applyNumberFormat="1" applyFont="1" applyFill="1" applyAlignment="1">
      <alignment horizontal="center" vertical="center"/>
    </xf>
    <xf numFmtId="49" fontId="18" fillId="7" borderId="0" xfId="0" applyNumberFormat="1" applyFont="1" applyFill="1" applyAlignment="1">
      <alignment horizontal="left" vertical="center"/>
    </xf>
    <xf numFmtId="49" fontId="18" fillId="7" borderId="0" xfId="0" applyNumberFormat="1" applyFont="1" applyFill="1" applyAlignment="1">
      <alignment horizontal="center" vertical="center"/>
    </xf>
    <xf numFmtId="3" fontId="18" fillId="6" borderId="0" xfId="1" applyNumberFormat="1" applyFont="1" applyFill="1" applyAlignment="1">
      <alignment vertical="center"/>
    </xf>
    <xf numFmtId="49" fontId="21" fillId="6" borderId="0" xfId="0" applyNumberFormat="1" applyFont="1" applyFill="1" applyAlignment="1">
      <alignment horizontal="center" vertical="center"/>
    </xf>
    <xf numFmtId="49" fontId="18" fillId="6" borderId="0" xfId="0" applyNumberFormat="1" applyFont="1" applyFill="1" applyAlignment="1">
      <alignment horizontal="center" vertical="center"/>
    </xf>
    <xf numFmtId="3" fontId="18" fillId="9" borderId="0" xfId="1" applyNumberFormat="1" applyFont="1" applyFill="1" applyAlignment="1">
      <alignment vertical="center"/>
    </xf>
    <xf numFmtId="49" fontId="18" fillId="9" borderId="0" xfId="0" applyNumberFormat="1" applyFont="1" applyFill="1" applyAlignment="1">
      <alignment horizontal="left" vertical="center"/>
    </xf>
    <xf numFmtId="49" fontId="18" fillId="9" borderId="0" xfId="0" applyNumberFormat="1" applyFont="1" applyFill="1" applyAlignment="1">
      <alignment horizontal="center" vertical="center"/>
    </xf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682743</xdr:colOff>
      <xdr:row>3</xdr:row>
      <xdr:rowOff>9523</xdr:rowOff>
    </xdr:from>
    <xdr:to>
      <xdr:col>1</xdr:col>
      <xdr:colOff>0</xdr:colOff>
      <xdr:row>21</xdr:row>
      <xdr:rowOff>9524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DB0F76A9-7FBB-485A-BC43-B344EDF49D22}"/>
            </a:ext>
          </a:extLst>
        </xdr:cNvPr>
        <xdr:cNvSpPr/>
      </xdr:nvSpPr>
      <xdr:spPr>
        <a:xfrm>
          <a:off x="682743" y="702943"/>
          <a:ext cx="109737" cy="4792981"/>
        </a:xfrm>
        <a:prstGeom prst="rect">
          <a:avLst/>
        </a:prstGeom>
        <a:solidFill>
          <a:srgbClr val="3C424E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557212</xdr:colOff>
      <xdr:row>10</xdr:row>
      <xdr:rowOff>234948</xdr:rowOff>
    </xdr:from>
    <xdr:to>
      <xdr:col>1</xdr:col>
      <xdr:colOff>155212</xdr:colOff>
      <xdr:row>12</xdr:row>
      <xdr:rowOff>23448</xdr:rowOff>
    </xdr:to>
    <xdr:sp macro="" textlink="">
      <xdr:nvSpPr>
        <xdr:cNvPr id="3" name="Ellipse 2">
          <a:extLst>
            <a:ext uri="{FF2B5EF4-FFF2-40B4-BE49-F238E27FC236}">
              <a16:creationId xmlns:a16="http://schemas.microsoft.com/office/drawing/2014/main" id="{25419171-8B4B-4D54-B7CE-908C14CF7F6A}"/>
            </a:ext>
          </a:extLst>
        </xdr:cNvPr>
        <xdr:cNvSpPr/>
      </xdr:nvSpPr>
      <xdr:spPr>
        <a:xfrm>
          <a:off x="557212" y="3031488"/>
          <a:ext cx="390480" cy="367620"/>
        </a:xfrm>
        <a:prstGeom prst="ellipse">
          <a:avLst/>
        </a:prstGeom>
        <a:solidFill>
          <a:srgbClr val="255BC7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557212</xdr:colOff>
      <xdr:row>15</xdr:row>
      <xdr:rowOff>233890</xdr:rowOff>
    </xdr:from>
    <xdr:to>
      <xdr:col>1</xdr:col>
      <xdr:colOff>155212</xdr:colOff>
      <xdr:row>17</xdr:row>
      <xdr:rowOff>22390</xdr:rowOff>
    </xdr:to>
    <xdr:sp macro="" textlink="">
      <xdr:nvSpPr>
        <xdr:cNvPr id="4" name="Ellipse 3">
          <a:extLst>
            <a:ext uri="{FF2B5EF4-FFF2-40B4-BE49-F238E27FC236}">
              <a16:creationId xmlns:a16="http://schemas.microsoft.com/office/drawing/2014/main" id="{B8DB4E00-133D-4C76-AD7B-7C99BBFF6E66}"/>
            </a:ext>
          </a:extLst>
        </xdr:cNvPr>
        <xdr:cNvSpPr/>
      </xdr:nvSpPr>
      <xdr:spPr>
        <a:xfrm>
          <a:off x="557212" y="4409650"/>
          <a:ext cx="390480" cy="367620"/>
        </a:xfrm>
        <a:prstGeom prst="ellipse">
          <a:avLst/>
        </a:prstGeom>
        <a:solidFill>
          <a:srgbClr val="255BC7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546629</xdr:colOff>
      <xdr:row>5</xdr:row>
      <xdr:rowOff>161925</xdr:rowOff>
    </xdr:from>
    <xdr:to>
      <xdr:col>1</xdr:col>
      <xdr:colOff>144629</xdr:colOff>
      <xdr:row>7</xdr:row>
      <xdr:rowOff>3342</xdr:rowOff>
    </xdr:to>
    <xdr:sp macro="" textlink="">
      <xdr:nvSpPr>
        <xdr:cNvPr id="5" name="Ellipse 4">
          <a:extLst>
            <a:ext uri="{FF2B5EF4-FFF2-40B4-BE49-F238E27FC236}">
              <a16:creationId xmlns:a16="http://schemas.microsoft.com/office/drawing/2014/main" id="{6A267A6B-AF01-4762-B573-755ECD34FEC6}"/>
            </a:ext>
          </a:extLst>
        </xdr:cNvPr>
        <xdr:cNvSpPr/>
      </xdr:nvSpPr>
      <xdr:spPr>
        <a:xfrm>
          <a:off x="546629" y="1221105"/>
          <a:ext cx="390480" cy="336717"/>
        </a:xfrm>
        <a:prstGeom prst="ellipse">
          <a:avLst/>
        </a:prstGeom>
        <a:solidFill>
          <a:srgbClr val="255BC7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BR_Compta_SYSCOHADA_Evolution%20Poste%20de%20charg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9%20-%20Sage%20BI%20Reporting/Documentation%20Portail%20SBR/Sage%20100cloud/Etats%20Standard/SBR_compta_SYSCOHAD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se en Main"/>
      <sheetName val="Evolution Poste de charges"/>
    </sheetNames>
    <sheetDataSet>
      <sheetData sheetId="0">
        <row r="10">
          <cell r="U10" t="str">
            <v>€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se en Main"/>
      <sheetName val="Analyse du résultat"/>
      <sheetName val="Résultat cptes mouvementés"/>
      <sheetName val="RIK_PARAMS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56731B-E5A1-412C-A0E3-48B151F9789A}">
  <dimension ref="A1:AM44"/>
  <sheetViews>
    <sheetView showGridLines="0" tabSelected="1" zoomScale="70" zoomScaleNormal="70" workbookViewId="0">
      <selection sqref="A1:K2"/>
    </sheetView>
  </sheetViews>
  <sheetFormatPr baseColWidth="10" defaultRowHeight="14.4" x14ac:dyDescent="0.3"/>
  <cols>
    <col min="19" max="19" width="15.88671875" customWidth="1"/>
  </cols>
  <sheetData>
    <row r="1" spans="1:39" ht="15" customHeight="1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3"/>
      <c r="O1" s="4"/>
      <c r="P1" s="2"/>
      <c r="Q1" s="2"/>
      <c r="R1" s="3"/>
      <c r="S1" s="4"/>
      <c r="T1" s="2"/>
      <c r="U1" s="2"/>
      <c r="V1" s="3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</row>
    <row r="2" spans="1:39" ht="25.2" x14ac:dyDescent="0.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6"/>
      <c r="O2" s="4"/>
      <c r="P2" s="2"/>
      <c r="Q2" s="2"/>
      <c r="R2" s="6"/>
      <c r="S2" s="4"/>
      <c r="T2" s="2"/>
      <c r="U2" s="2"/>
      <c r="V2" s="6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</row>
    <row r="3" spans="1:39" x14ac:dyDescent="0.3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</row>
    <row r="7" spans="1:39" ht="24.6" x14ac:dyDescent="0.55000000000000004">
      <c r="B7" s="7" t="s">
        <v>1</v>
      </c>
    </row>
    <row r="8" spans="1:39" ht="38.4" x14ac:dyDescent="0.85">
      <c r="B8" s="8"/>
      <c r="S8" s="9" t="s">
        <v>2</v>
      </c>
    </row>
    <row r="9" spans="1:39" ht="21" x14ac:dyDescent="0.35">
      <c r="B9" s="8"/>
    </row>
    <row r="10" spans="1:39" ht="38.4" x14ac:dyDescent="0.85">
      <c r="B10" s="8"/>
      <c r="S10" s="9" t="s">
        <v>3</v>
      </c>
      <c r="U10" s="9" t="s">
        <v>4</v>
      </c>
    </row>
    <row r="11" spans="1:39" ht="21" x14ac:dyDescent="0.35">
      <c r="B11" s="8"/>
    </row>
    <row r="12" spans="1:39" ht="24.6" x14ac:dyDescent="0.55000000000000004">
      <c r="B12" s="7" t="s">
        <v>5</v>
      </c>
    </row>
    <row r="13" spans="1:39" ht="21" x14ac:dyDescent="0.35">
      <c r="B13" s="8"/>
    </row>
    <row r="14" spans="1:39" ht="21" x14ac:dyDescent="0.35">
      <c r="B14" s="8"/>
    </row>
    <row r="15" spans="1:39" ht="21" x14ac:dyDescent="0.35">
      <c r="B15" s="8"/>
    </row>
    <row r="16" spans="1:39" ht="21" x14ac:dyDescent="0.35">
      <c r="B16" s="8"/>
    </row>
    <row r="17" spans="1:39" ht="24.6" x14ac:dyDescent="0.55000000000000004">
      <c r="B17" s="7" t="s">
        <v>6</v>
      </c>
    </row>
    <row r="22" spans="1:39" ht="15" customHeight="1" x14ac:dyDescent="0.3">
      <c r="A22" s="10" t="s">
        <v>7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</row>
    <row r="23" spans="1:39" ht="15" customHeight="1" x14ac:dyDescent="0.3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</row>
    <row r="24" spans="1:39" ht="15" customHeight="1" x14ac:dyDescent="0.3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</row>
    <row r="25" spans="1:39" ht="15" customHeight="1" x14ac:dyDescent="0.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</row>
    <row r="26" spans="1:39" ht="15" customHeight="1" x14ac:dyDescent="0.3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</row>
    <row r="27" spans="1:39" ht="15" customHeight="1" x14ac:dyDescent="0.3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</row>
    <row r="28" spans="1:39" ht="15" customHeight="1" x14ac:dyDescent="0.3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</row>
    <row r="29" spans="1:39" ht="7.5" customHeight="1" x14ac:dyDescent="0.3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</row>
    <row r="30" spans="1:39" x14ac:dyDescent="0.3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</row>
    <row r="31" spans="1:39" x14ac:dyDescent="0.3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</row>
    <row r="32" spans="1:39" x14ac:dyDescent="0.3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</row>
    <row r="33" spans="1:39" x14ac:dyDescent="0.3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</row>
    <row r="34" spans="1:39" x14ac:dyDescent="0.3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</row>
    <row r="35" spans="1:39" x14ac:dyDescent="0.3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</row>
    <row r="36" spans="1:39" x14ac:dyDescent="0.3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</row>
    <row r="37" spans="1:39" x14ac:dyDescent="0.3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</row>
    <row r="38" spans="1:39" x14ac:dyDescent="0.3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</row>
    <row r="39" spans="1:39" x14ac:dyDescent="0.3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</row>
    <row r="40" spans="1:39" x14ac:dyDescent="0.3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</row>
    <row r="41" spans="1:39" x14ac:dyDescent="0.3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</row>
    <row r="42" spans="1:39" x14ac:dyDescent="0.3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</row>
    <row r="43" spans="1:39" x14ac:dyDescent="0.3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</row>
    <row r="44" spans="1:39" x14ac:dyDescent="0.3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</row>
  </sheetData>
  <mergeCells count="8">
    <mergeCell ref="V1:V2"/>
    <mergeCell ref="A22:V28"/>
    <mergeCell ref="A1:K2"/>
    <mergeCell ref="L1:M2"/>
    <mergeCell ref="N1:N2"/>
    <mergeCell ref="P1:Q2"/>
    <mergeCell ref="R1:R2"/>
    <mergeCell ref="T1:U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2570DE-4957-45C0-A864-EF8DE3F8C7F3}">
  <sheetPr>
    <tabColor theme="5"/>
    <pageSetUpPr fitToPage="1"/>
  </sheetPr>
  <dimension ref="A1:AF59"/>
  <sheetViews>
    <sheetView showGridLines="0" topLeftCell="C1" zoomScale="85" zoomScaleNormal="85" workbookViewId="0">
      <selection activeCell="C1" sqref="C1"/>
    </sheetView>
  </sheetViews>
  <sheetFormatPr baseColWidth="10" defaultRowHeight="14.4" outlineLevelCol="1" x14ac:dyDescent="0.3"/>
  <cols>
    <col min="1" max="1" width="79.44140625" hidden="1" customWidth="1" outlineLevel="1"/>
    <col min="2" max="2" width="34.44140625" hidden="1" customWidth="1" outlineLevel="1"/>
    <col min="3" max="3" width="13.6640625" customWidth="1" collapsed="1"/>
    <col min="4" max="4" width="13.6640625" customWidth="1"/>
    <col min="7" max="12" width="11.6640625" customWidth="1"/>
    <col min="13" max="14" width="13.6640625" customWidth="1"/>
  </cols>
  <sheetData>
    <row r="1" spans="1:32" ht="24.6" x14ac:dyDescent="0.3">
      <c r="B1" s="12" t="str">
        <f>_xll.Assistant.XL.RIK_AC("INF06__;INF02@E=4,S=1019,G=0,T=0,P=0:@R=A,S=1019,V={0}:",$D$1)</f>
        <v/>
      </c>
      <c r="C1" s="13" t="s">
        <v>8</v>
      </c>
      <c r="D1" s="14" t="s">
        <v>9</v>
      </c>
      <c r="E1" s="15"/>
      <c r="F1" s="16" t="s">
        <v>10</v>
      </c>
      <c r="G1" s="17" t="s">
        <v>11</v>
      </c>
      <c r="H1" s="18" t="s">
        <v>12</v>
      </c>
      <c r="I1" s="18"/>
      <c r="J1" s="17" t="s">
        <v>13</v>
      </c>
      <c r="K1" s="17"/>
      <c r="L1" s="19"/>
      <c r="M1" s="19"/>
      <c r="N1" s="20"/>
      <c r="O1" s="21"/>
      <c r="Q1" s="22" t="s">
        <v>14</v>
      </c>
      <c r="R1" s="22" t="s">
        <v>15</v>
      </c>
      <c r="T1" s="23" t="s">
        <v>16</v>
      </c>
      <c r="U1" s="24" t="str">
        <f>'[1]Prise en Main'!U10</f>
        <v>€</v>
      </c>
      <c r="AC1" t="s">
        <v>17</v>
      </c>
      <c r="AE1" t="s">
        <v>18</v>
      </c>
      <c r="AF1" s="25" t="s">
        <v>19</v>
      </c>
    </row>
    <row r="2" spans="1:32" ht="15.75" customHeight="1" x14ac:dyDescent="0.3">
      <c r="C2" s="26" t="str">
        <f>$D$1</f>
        <v>2017</v>
      </c>
      <c r="D2" s="26">
        <f>$D$1-1</f>
        <v>2016</v>
      </c>
      <c r="E2" s="27"/>
      <c r="F2" s="27"/>
      <c r="G2" s="27"/>
      <c r="H2" s="27"/>
      <c r="I2" s="27"/>
      <c r="J2" s="27"/>
      <c r="K2" s="27"/>
      <c r="L2" s="27"/>
      <c r="M2" s="26" t="str">
        <f>$D$1</f>
        <v>2017</v>
      </c>
      <c r="N2" s="26"/>
      <c r="O2" s="28"/>
      <c r="P2" s="29"/>
      <c r="Q2" s="30"/>
      <c r="AC2" t="s">
        <v>20</v>
      </c>
      <c r="AE2" t="s">
        <v>21</v>
      </c>
      <c r="AF2" s="25" t="s">
        <v>22</v>
      </c>
    </row>
    <row r="3" spans="1:32" ht="18" x14ac:dyDescent="0.3">
      <c r="C3" s="27" t="str">
        <f>J3</f>
        <v>12</v>
      </c>
      <c r="D3" s="27" t="str">
        <f>J3</f>
        <v>12</v>
      </c>
      <c r="E3" s="27"/>
      <c r="F3" s="27"/>
      <c r="G3" s="27"/>
      <c r="H3" s="27"/>
      <c r="I3" s="27"/>
      <c r="J3" s="27" t="str">
        <f>VLOOKUP($J$4,$AE$1:$AF$12,2,FALSE)</f>
        <v>12</v>
      </c>
      <c r="K3" s="27"/>
      <c r="L3" s="27"/>
      <c r="M3" s="27" t="str">
        <f>"1.."&amp;$J$3</f>
        <v>1..12</v>
      </c>
      <c r="N3" s="27" t="str">
        <f>"1.."&amp;$J$3</f>
        <v>1..12</v>
      </c>
      <c r="O3" s="28"/>
      <c r="P3" s="29"/>
      <c r="AC3" t="s">
        <v>23</v>
      </c>
      <c r="AE3" t="s">
        <v>24</v>
      </c>
      <c r="AF3" s="25" t="s">
        <v>25</v>
      </c>
    </row>
    <row r="4" spans="1:32" ht="24.75" customHeight="1" x14ac:dyDescent="0.3">
      <c r="C4" s="31" t="s">
        <v>26</v>
      </c>
      <c r="D4" s="31"/>
      <c r="E4" s="31"/>
      <c r="F4" s="31"/>
      <c r="G4" s="32" t="s">
        <v>27</v>
      </c>
      <c r="H4" s="32"/>
      <c r="I4" s="32"/>
      <c r="J4" s="33" t="s">
        <v>28</v>
      </c>
      <c r="K4" s="33"/>
      <c r="L4" s="34"/>
      <c r="M4" s="31" t="s">
        <v>29</v>
      </c>
      <c r="N4" s="31"/>
      <c r="O4" s="31"/>
      <c r="P4" s="31"/>
      <c r="AC4" t="s">
        <v>30</v>
      </c>
      <c r="AE4" t="s">
        <v>31</v>
      </c>
      <c r="AF4" s="25" t="s">
        <v>32</v>
      </c>
    </row>
    <row r="5" spans="1:32" ht="16.8" x14ac:dyDescent="0.3">
      <c r="A5" t="s">
        <v>33</v>
      </c>
      <c r="B5" t="s">
        <v>34</v>
      </c>
      <c r="C5" s="35" t="s">
        <v>35</v>
      </c>
      <c r="D5" s="35" t="s">
        <v>36</v>
      </c>
      <c r="E5" s="35" t="s">
        <v>37</v>
      </c>
      <c r="F5" s="35" t="s">
        <v>38</v>
      </c>
      <c r="G5" s="36"/>
      <c r="H5" s="36"/>
      <c r="I5" s="36"/>
      <c r="J5" s="36"/>
      <c r="K5" s="36"/>
      <c r="L5" s="36"/>
      <c r="M5" s="35" t="s">
        <v>35</v>
      </c>
      <c r="N5" s="35" t="s">
        <v>36</v>
      </c>
      <c r="O5" s="35" t="s">
        <v>37</v>
      </c>
      <c r="P5" s="35" t="s">
        <v>38</v>
      </c>
      <c r="AC5" t="s">
        <v>39</v>
      </c>
      <c r="AE5" t="s">
        <v>40</v>
      </c>
      <c r="AF5" s="25" t="s">
        <v>41</v>
      </c>
    </row>
    <row r="6" spans="1:32" ht="15.6" x14ac:dyDescent="0.3">
      <c r="A6" t="s">
        <v>42</v>
      </c>
      <c r="B6" s="37" t="s">
        <v>43</v>
      </c>
      <c r="C6" s="38" t="str">
        <f>_xll.Assistant.XL.RIK_AC("INF02__;INF02@E=1,S=1031,G=0,T=0,P=0:@R=A,S=1000,V={0}:R=B,S=1022,V={1}:R=C,S=1001|1,V={2}:R=D,S=1023,V={3}:R=E,S=1044,V={4}:R=F,S=1012|3,V=&lt;&gt;Situation:",$G$1,C$2,$B6,C$3,$J$1)</f>
        <v/>
      </c>
      <c r="D6" s="38" t="str">
        <f>_xll.Assistant.XL.RIK_AC("INF02__;INF02@E=1,S=1031,G=0,T=0,P=0:@R=A,S=1000,V={0}:R=B,S=1022,V={1}:R=C,S=1001|1,V={2}:R=D,S=1023,V={3}:R=E,S=1044,V={4}:R=F,S=1012|3,V=&lt;&gt;Situation:",$G$1,D$2,$A6,D$3,$J$1)</f>
        <v/>
      </c>
      <c r="E6" s="39" t="e">
        <f>C6-D6</f>
        <v>#VALUE!</v>
      </c>
      <c r="F6" s="40" t="e">
        <f>IF(D6=0,0,(C6-D6)/D6)</f>
        <v>#VALUE!</v>
      </c>
      <c r="G6" s="41" t="s">
        <v>44</v>
      </c>
      <c r="H6" s="41"/>
      <c r="I6" s="41"/>
      <c r="J6" s="41"/>
      <c r="K6" s="41"/>
      <c r="L6" s="41"/>
      <c r="M6" s="38" t="str">
        <f>_xll.Assistant.XL.RIK_AC("INF02__;INF02@E=1,S=1031,G=0,T=0,P=0:@R=A,S=1000,V={0}:R=B,S=1022,V={1}:R=C,S=1001|1,V={2}:R=D,S=1023,V={3}:R=E,S=1044,V={4}:R=F,S=1012|3,V=&lt;&gt;Situation:",$G$1,M$2,$B6,M$3,$J$1)</f>
        <v/>
      </c>
      <c r="N6" s="38" t="str">
        <f>_xll.Assistant.XL.RIK_AC("INF02__;INF02@E=1,S=1031,G=0,T=0,P=0:@R=A,S=1000,V={0}:R=B,S=1022,V={1}:R=C,S=1001|1,V={2}:R=D,S=1023,V={3}:R=E,S=1044,V={4}:R=F,S=1012|3,V=&lt;&gt;Situation:",$G$1,$D$2,$B6,N$3,$J$1)</f>
        <v/>
      </c>
      <c r="O6" s="39" t="e">
        <f t="shared" ref="O6:O8" si="0">M6-N6</f>
        <v>#VALUE!</v>
      </c>
      <c r="P6" s="40" t="e">
        <f t="shared" ref="P6:P8" si="1">IF(N6=0,0,(M6-N6)/N6)</f>
        <v>#VALUE!</v>
      </c>
      <c r="AC6" t="s">
        <v>15</v>
      </c>
      <c r="AE6" t="s">
        <v>45</v>
      </c>
      <c r="AF6" s="25" t="s">
        <v>46</v>
      </c>
    </row>
    <row r="7" spans="1:32" ht="15.6" x14ac:dyDescent="0.3">
      <c r="A7" t="s">
        <v>47</v>
      </c>
      <c r="B7" s="37" t="s">
        <v>48</v>
      </c>
      <c r="C7" s="38" t="str">
        <f>_xll.Assistant.XL.RIK_AC("INF02__;INF02@E=1,S=1031,G=0,T=0,P=0:@R=A,S=1000,V={0}:R=B,S=1022,V={1}:R=C,S=1001|1,V={2}:R=D,S=1023,V={3}:R=E,S=1044,V={4}:R=F,S=1012|3,V=&lt;&gt;Situation:",$G$1,C$2,$B7,C$3,$J$1)</f>
        <v/>
      </c>
      <c r="D7" s="38" t="str">
        <f>_xll.Assistant.XL.RIK_AC("INF02__;INF02@E=1,S=1031,G=0,T=0,P=0:@R=A,S=1000,V={0}:R=B,S=1022,V={1}:R=C,S=1001|1,V={2}:R=D,S=1023,V={3}:R=E,S=1044,V={4}:R=F,S=1012|3,V=&lt;&gt;Situation:",$G$1,D$2,$B7,D$3,$J$1)</f>
        <v/>
      </c>
      <c r="E7" s="39" t="e">
        <f t="shared" ref="E7:E8" si="2">C7-D7</f>
        <v>#VALUE!</v>
      </c>
      <c r="F7" s="40" t="e">
        <f t="shared" ref="F7:F8" si="3">IF(D7=0,0,(C7-D7)/D7)</f>
        <v>#VALUE!</v>
      </c>
      <c r="G7" s="41" t="s">
        <v>49</v>
      </c>
      <c r="H7" s="41"/>
      <c r="I7" s="41"/>
      <c r="J7" s="41"/>
      <c r="K7" s="41"/>
      <c r="L7" s="41"/>
      <c r="M7" s="38" t="str">
        <f>_xll.Assistant.XL.RIK_AC("INF02__;INF02@E=1,S=1031,G=0,T=0,P=0:@R=A,S=1000,V={0}:R=B,S=1022,V={1}:R=C,S=1001|1,V={2}:R=D,S=1023,V={3}:R=E,S=1044,V={4}:R=F,S=1012|3,V=&lt;&gt;Situation:",$G$1,M$2,$B7,M$3,$J$1)</f>
        <v/>
      </c>
      <c r="N7" s="38" t="str">
        <f>_xll.Assistant.XL.RIK_AC("INF02__;INF02@E=1,S=1031,G=0,T=0,P=0:@R=A,S=1000,V={0}:R=B,S=1022,V={1}:R=C,S=1001|1,V={2}:R=D,S=1023,V={3}:R=E,S=1044,V={4}:R=F,S=1012|3,V=&lt;&gt;Situation:",$G$1,$D$2,$B7,N$3,$J$1)</f>
        <v/>
      </c>
      <c r="O7" s="39" t="e">
        <f t="shared" si="0"/>
        <v>#VALUE!</v>
      </c>
      <c r="P7" s="40" t="e">
        <f t="shared" si="1"/>
        <v>#VALUE!</v>
      </c>
      <c r="AE7" t="s">
        <v>50</v>
      </c>
      <c r="AF7" s="25" t="s">
        <v>51</v>
      </c>
    </row>
    <row r="8" spans="1:32" ht="15.6" x14ac:dyDescent="0.3">
      <c r="A8" t="s">
        <v>52</v>
      </c>
      <c r="B8" s="37" t="s">
        <v>53</v>
      </c>
      <c r="C8" s="38" t="str">
        <f>_xll.Assistant.XL.RIK_AC("INF02__;INF02@E=1,S=1031,G=0,T=0,P=0:@R=A,S=1000,V={0}:R=B,S=1022,V={1}:R=C,S=1001|1,V={2}:R=D,S=1023,V={3}:R=E,S=1044,V={4}:R=F,S=1012|3,V=&lt;&gt;Situation:",$G$1,C$2,$B8,C$3,$J$1)</f>
        <v/>
      </c>
      <c r="D8" s="38" t="str">
        <f>_xll.Assistant.XL.RIK_AC("INF02__;INF02@E=1,S=1031,G=0,T=0,P=0:@R=A,S=1000,V={0}:R=B,S=1022,V={1}:R=C,S=1001|1,V={2}:R=D,S=1023,V={3}:R=E,S=1044,V={4}:R=F,S=1012|3,V=&lt;&gt;Situation:",$G$1,D$2,$B8,D$3,$J$1)</f>
        <v/>
      </c>
      <c r="E8" s="39" t="e">
        <f t="shared" si="2"/>
        <v>#VALUE!</v>
      </c>
      <c r="F8" s="40" t="e">
        <f t="shared" si="3"/>
        <v>#VALUE!</v>
      </c>
      <c r="G8" s="41" t="s">
        <v>54</v>
      </c>
      <c r="H8" s="41"/>
      <c r="I8" s="41"/>
      <c r="J8" s="41"/>
      <c r="K8" s="41"/>
      <c r="L8" s="41"/>
      <c r="M8" s="38" t="str">
        <f>_xll.Assistant.XL.RIK_AC("INF02__;INF02@E=1,S=1031,G=0,T=0,P=0:@R=A,S=1000,V={0}:R=B,S=1022,V={1}:R=C,S=1001|1,V={2}:R=D,S=1023,V={3}:R=E,S=1044,V={4}:R=F,S=1012|3,V=&lt;&gt;Situation:",$G$1,M$2,$B8,M$3,$J$1)</f>
        <v/>
      </c>
      <c r="N8" s="38" t="str">
        <f>_xll.Assistant.XL.RIK_AC("INF02__;INF02@E=1,S=1031,G=0,T=0,P=0:@R=A,S=1000,V={0}:R=B,S=1022,V={1}:R=C,S=1001|1,V={2}:R=D,S=1023,V={3}:R=E,S=1044,V={4}:R=F,S=1012|3,V=&lt;&gt;Situation:",$G$1,$D$2,$B8,N$3,$J$1)</f>
        <v/>
      </c>
      <c r="O8" s="39" t="e">
        <f t="shared" si="0"/>
        <v>#VALUE!</v>
      </c>
      <c r="P8" s="40" t="e">
        <f t="shared" si="1"/>
        <v>#VALUE!</v>
      </c>
      <c r="AE8" t="s">
        <v>55</v>
      </c>
      <c r="AF8" s="25" t="s">
        <v>56</v>
      </c>
    </row>
    <row r="9" spans="1:32" ht="16.5" customHeight="1" x14ac:dyDescent="0.3">
      <c r="B9" s="42"/>
      <c r="C9" s="43">
        <f>SUM(C6:C8)</f>
        <v>0</v>
      </c>
      <c r="D9" s="43">
        <f>SUM(D6:D8)</f>
        <v>0</v>
      </c>
      <c r="E9" s="44"/>
      <c r="F9" s="45"/>
      <c r="G9" s="46" t="s">
        <v>57</v>
      </c>
      <c r="H9" s="46"/>
      <c r="I9" s="46"/>
      <c r="J9" s="46"/>
      <c r="K9" s="46"/>
      <c r="L9" s="46"/>
      <c r="M9" s="43">
        <f>SUM(M6:M8)</f>
        <v>0</v>
      </c>
      <c r="N9" s="43">
        <f>SUM(N6:N8)</f>
        <v>0</v>
      </c>
      <c r="O9" s="44"/>
      <c r="P9" s="45"/>
      <c r="AE9" t="s">
        <v>58</v>
      </c>
      <c r="AF9" s="25" t="s">
        <v>59</v>
      </c>
    </row>
    <row r="10" spans="1:32" ht="15.6" x14ac:dyDescent="0.3">
      <c r="A10" t="s">
        <v>60</v>
      </c>
      <c r="B10" s="42" t="s">
        <v>61</v>
      </c>
      <c r="C10" s="38" t="str">
        <f>_xll.Assistant.XL.RIK_AC("INF02__;INF02@E=1,S=1031,G=0,T=0,P=0:@R=A,S=1000,V={0}:R=B,S=1022,V={1}:R=C,S=1001|1,V={2}:R=D,S=1023,V={3}:R=E,S=1044,V={4}:R=F,S=1012|3,V=&lt;&gt;Situation:",$G$1,C$2,$B10,C$3,$J$1)</f>
        <v/>
      </c>
      <c r="D10" s="38" t="str">
        <f>_xll.Assistant.XL.RIK_AC("INF02__;INF02@E=1,S=1031,G=0,T=0,P=0:@R=A,S=1000,V={0}:R=B,S=1022,V={1}:R=C,S=1001|1,V={2}:R=D,S=1023,V={3}:R=E,S=1044,V={4}:R=F,S=1012|3,V=&lt;&gt;Situation:",$G$1,D$2,$B10,D$3,$J$1)</f>
        <v/>
      </c>
      <c r="E10" s="39" t="e">
        <f t="shared" ref="E10:E14" si="4">C10-D10</f>
        <v>#VALUE!</v>
      </c>
      <c r="F10" s="40" t="e">
        <f t="shared" ref="F10:F14" si="5">IF(D10=0,0,(C10-D10)/D10)</f>
        <v>#VALUE!</v>
      </c>
      <c r="G10" s="41" t="s">
        <v>62</v>
      </c>
      <c r="H10" s="41"/>
      <c r="I10" s="41"/>
      <c r="J10" s="41"/>
      <c r="K10" s="41"/>
      <c r="L10" s="41"/>
      <c r="M10" s="38" t="str">
        <f>_xll.Assistant.XL.RIK_AC("INF02__;INF02@E=1,S=1031,G=0,T=0,P=0:@R=A,S=1000,V={0}:R=B,S=1022,V={1}:R=C,S=1001|1,V={2}:R=D,S=1023,V={3}:R=E,S=1044,V={4}:R=F,S=1012|3,V=&lt;&gt;Situation:",$G$1,M$2,$B10,M$3,$J$1)</f>
        <v/>
      </c>
      <c r="N10" s="38" t="str">
        <f>_xll.Assistant.XL.RIK_AC("INF02__;INF02@E=1,S=1031,G=0,T=0,P=0:@R=A,S=1000,V={0}:R=B,S=1022,V={1}:R=C,S=1001|1,V={2}:R=D,S=1023,V={3}:R=E,S=1044,V={4}:R=F,S=1012|3,V=&lt;&gt;Situation:",$G$1,$D$2,$B10,N$3,$J$1)</f>
        <v/>
      </c>
      <c r="O10" s="39" t="e">
        <f t="shared" ref="O10:O14" si="6">M10-N10</f>
        <v>#VALUE!</v>
      </c>
      <c r="P10" s="40" t="e">
        <f t="shared" ref="P10:P14" si="7">IF(N10=0,0,(M10-N10)/N10)</f>
        <v>#VALUE!</v>
      </c>
      <c r="AE10" t="s">
        <v>63</v>
      </c>
      <c r="AF10" s="25" t="s">
        <v>64</v>
      </c>
    </row>
    <row r="11" spans="1:32" ht="15" customHeight="1" x14ac:dyDescent="0.3">
      <c r="A11" t="s">
        <v>65</v>
      </c>
      <c r="B11" s="37" t="s">
        <v>66</v>
      </c>
      <c r="C11" s="38" t="str">
        <f>_xll.Assistant.XL.RIK_AC("INF02__;INF02@E=1,S=1031,G=0,T=0,P=0:@R=A,S=1000,V={0}:R=B,S=1022,V={1}:R=C,S=1001|1,V={2}:R=D,S=1023,V={3}:R=E,S=1044,V={4}:R=F,S=1012|3,V=&lt;&gt;Situation:",$G$1,C$2,$B11,C$3,$J$1)</f>
        <v/>
      </c>
      <c r="D11" s="38" t="str">
        <f>_xll.Assistant.XL.RIK_AC("INF02__;INF02@E=1,S=1031,G=0,T=0,P=0:@R=A,S=1000,V={0}:R=B,S=1022,V={1}:R=C,S=1001|1,V={2}:R=D,S=1023,V={3}:R=E,S=1044,V={4}:R=F,S=1012|3,V=&lt;&gt;Situation:",$G$1,D$2,$B11,D$3,$J$1)</f>
        <v/>
      </c>
      <c r="E11" s="39" t="e">
        <f t="shared" si="4"/>
        <v>#VALUE!</v>
      </c>
      <c r="F11" s="40" t="e">
        <f t="shared" si="5"/>
        <v>#VALUE!</v>
      </c>
      <c r="G11" s="41" t="s">
        <v>67</v>
      </c>
      <c r="H11" s="41"/>
      <c r="I11" s="41"/>
      <c r="J11" s="41"/>
      <c r="K11" s="41"/>
      <c r="L11" s="41"/>
      <c r="M11" s="38" t="str">
        <f>_xll.Assistant.XL.RIK_AC("INF02__;INF02@E=1,S=1031,G=0,T=0,P=0:@R=A,S=1000,V={0}:R=B,S=1022,V={1}:R=C,S=1001|1,V={2}:R=D,S=1023,V={3}:R=E,S=1044,V={4}:R=F,S=1012|3,V=&lt;&gt;Situation:",$G$1,M$2,$B11,M$3,$J$1)</f>
        <v/>
      </c>
      <c r="N11" s="38" t="str">
        <f>_xll.Assistant.XL.RIK_AC("INF02__;INF02@E=1,S=1031,G=0,T=0,P=0:@R=A,S=1000,V={0}:R=B,S=1022,V={1}:R=C,S=1001|1,V={2}:R=D,S=1023,V={3}:R=E,S=1044,V={4}:R=F,S=1012|3,V=&lt;&gt;Situation:",$G$1,$D$2,$B11,N$3,$J$1)</f>
        <v/>
      </c>
      <c r="O11" s="39" t="e">
        <f t="shared" si="6"/>
        <v>#VALUE!</v>
      </c>
      <c r="P11" s="40" t="e">
        <f t="shared" si="7"/>
        <v>#VALUE!</v>
      </c>
      <c r="AE11" t="s">
        <v>68</v>
      </c>
      <c r="AF11" s="25" t="s">
        <v>69</v>
      </c>
    </row>
    <row r="12" spans="1:32" ht="15.6" x14ac:dyDescent="0.3">
      <c r="A12" t="s">
        <v>70</v>
      </c>
      <c r="B12" s="37" t="s">
        <v>71</v>
      </c>
      <c r="C12" s="38" t="str">
        <f>_xll.Assistant.XL.RIK_AC("INF02__;INF02@E=1,S=1031,G=0,T=0,P=0:@R=A,S=1000,V={0}:R=B,S=1022,V={1}:R=C,S=1001|1,V={2}:R=D,S=1023,V={3}:R=E,S=1044,V={4}:R=F,S=1012|3,V=&lt;&gt;Situation:",$G$1,C$2,$B12,C$3,$J$1)</f>
        <v/>
      </c>
      <c r="D12" s="38" t="str">
        <f>_xll.Assistant.XL.RIK_AC("INF02__;INF02@E=1,S=1031,G=0,T=0,P=0:@R=A,S=1000,V={0}:R=B,S=1022,V={1}:R=C,S=1001|1,V={2}:R=D,S=1023,V={3}:R=E,S=1044,V={4}:R=F,S=1012|3,V=&lt;&gt;Situation:",$G$1,D$2,$B12,D$3,$J$1)</f>
        <v/>
      </c>
      <c r="E12" s="39" t="e">
        <f t="shared" si="4"/>
        <v>#VALUE!</v>
      </c>
      <c r="F12" s="40" t="e">
        <f t="shared" si="5"/>
        <v>#VALUE!</v>
      </c>
      <c r="G12" s="41" t="s">
        <v>72</v>
      </c>
      <c r="H12" s="41"/>
      <c r="I12" s="41"/>
      <c r="J12" s="41"/>
      <c r="K12" s="41"/>
      <c r="L12" s="41"/>
      <c r="M12" s="38" t="str">
        <f>_xll.Assistant.XL.RIK_AC("INF02__;INF02@E=1,S=1031,G=0,T=0,P=0:@R=A,S=1000,V={0}:R=B,S=1022,V={1}:R=C,S=1001|1,V={2}:R=D,S=1023,V={3}:R=E,S=1044,V={4}:R=F,S=1012|3,V=&lt;&gt;Situation:",$G$1,M$2,$B12,M$3,$J$1)</f>
        <v/>
      </c>
      <c r="N12" s="38" t="str">
        <f>_xll.Assistant.XL.RIK_AC("INF02__;INF02@E=1,S=1031,G=0,T=0,P=0:@R=A,S=1000,V={0}:R=B,S=1022,V={1}:R=C,S=1001|1,V={2}:R=D,S=1023,V={3}:R=E,S=1044,V={4}:R=F,S=1012|3,V=&lt;&gt;Situation:",$G$1,$D$2,$B12,N$3,$J$1)</f>
        <v/>
      </c>
      <c r="O12" s="39" t="e">
        <f t="shared" si="6"/>
        <v>#VALUE!</v>
      </c>
      <c r="P12" s="40" t="e">
        <f t="shared" si="7"/>
        <v>#VALUE!</v>
      </c>
      <c r="AE12" t="s">
        <v>28</v>
      </c>
      <c r="AF12" s="25" t="s">
        <v>73</v>
      </c>
    </row>
    <row r="13" spans="1:32" ht="15.6" x14ac:dyDescent="0.3">
      <c r="A13" t="s">
        <v>74</v>
      </c>
      <c r="B13" s="37" t="s">
        <v>75</v>
      </c>
      <c r="C13" s="38" t="str">
        <f>_xll.Assistant.XL.RIK_AC("INF02__;INF02@E=1,S=1031,G=0,T=0,P=0:@R=A,S=1000,V={0}:R=B,S=1022,V={1}:R=C,S=1001|1,V={2}:R=D,S=1023,V={3}:R=E,S=1044,V={4}:R=F,S=1012|3,V=&lt;&gt;Situation:",$G$1,C$2,$B13,C$3,$J$1)</f>
        <v/>
      </c>
      <c r="D13" s="38" t="str">
        <f>_xll.Assistant.XL.RIK_AC("INF02__;INF02@E=1,S=1031,G=0,T=0,P=0:@R=A,S=1000,V={0}:R=B,S=1022,V={1}:R=C,S=1001|1,V={2}:R=D,S=1023,V={3}:R=E,S=1044,V={4}:R=F,S=1012|3,V=&lt;&gt;Situation:",$G$1,D$2,$B13,D$3,$J$1)</f>
        <v/>
      </c>
      <c r="E13" s="39" t="e">
        <f t="shared" si="4"/>
        <v>#VALUE!</v>
      </c>
      <c r="F13" s="40" t="e">
        <f t="shared" si="5"/>
        <v>#VALUE!</v>
      </c>
      <c r="G13" s="41" t="s">
        <v>76</v>
      </c>
      <c r="H13" s="41"/>
      <c r="I13" s="41"/>
      <c r="J13" s="41"/>
      <c r="K13" s="41"/>
      <c r="L13" s="41"/>
      <c r="M13" s="38" t="str">
        <f>_xll.Assistant.XL.RIK_AC("INF02__;INF02@E=1,S=1031,G=0,T=0,P=0:@R=A,S=1000,V={0}:R=B,S=1022,V={1}:R=C,S=1001|1,V={2}:R=D,S=1023,V={3}:R=E,S=1044,V={4}:R=F,S=1012|3,V=&lt;&gt;Situation:",$G$1,M$2,$B13,M$3,$J$1)</f>
        <v/>
      </c>
      <c r="N13" s="38" t="str">
        <f>_xll.Assistant.XL.RIK_AC("INF02__;INF02@E=1,S=1031,G=0,T=0,P=0:@R=A,S=1000,V={0}:R=B,S=1022,V={1}:R=C,S=1001|1,V={2}:R=D,S=1023,V={3}:R=E,S=1044,V={4}:R=F,S=1012|3,V=&lt;&gt;Situation:",$G$1,$D$2,$B13,N$3,$J$1)</f>
        <v/>
      </c>
      <c r="O13" s="39" t="e">
        <f t="shared" si="6"/>
        <v>#VALUE!</v>
      </c>
      <c r="P13" s="40" t="e">
        <f t="shared" si="7"/>
        <v>#VALUE!</v>
      </c>
    </row>
    <row r="14" spans="1:32" ht="15.6" x14ac:dyDescent="0.3">
      <c r="A14" t="s">
        <v>77</v>
      </c>
      <c r="B14" s="37" t="s">
        <v>78</v>
      </c>
      <c r="C14" s="38" t="str">
        <f>_xll.Assistant.XL.RIK_AC("INF02__;INF02@E=1,S=1031,G=0,T=0,P=0:@R=A,S=1000,V={0}:R=B,S=1022,V={1}:R=C,S=1001|1,V={2}:R=D,S=1023,V={3}:R=E,S=1044,V={4}:R=F,S=1012|3,V=&lt;&gt;Situation:",$G$1,C$2,$B14,C$3,$J$1)</f>
        <v/>
      </c>
      <c r="D14" s="38" t="str">
        <f>_xll.Assistant.XL.RIK_AC("INF02__;INF02@E=1,S=1031,G=0,T=0,P=0:@R=A,S=1000,V={0}:R=B,S=1022,V={1}:R=C,S=1001|1,V={2}:R=D,S=1023,V={3}:R=E,S=1044,V={4}:R=F,S=1012|3,V=&lt;&gt;Situation:",$G$1,D$2,$B14,D$3,$J$1)</f>
        <v/>
      </c>
      <c r="E14" s="39" t="e">
        <f t="shared" si="4"/>
        <v>#VALUE!</v>
      </c>
      <c r="F14" s="40" t="e">
        <f t="shared" si="5"/>
        <v>#VALUE!</v>
      </c>
      <c r="G14" s="41" t="s">
        <v>79</v>
      </c>
      <c r="H14" s="41"/>
      <c r="I14" s="41"/>
      <c r="J14" s="41"/>
      <c r="K14" s="41"/>
      <c r="L14" s="41"/>
      <c r="M14" s="38" t="str">
        <f>_xll.Assistant.XL.RIK_AC("INF02__;INF02@E=1,S=1031,G=0,T=0,P=0:@R=A,S=1000,V={0}:R=B,S=1022,V={1}:R=C,S=1001|1,V={2}:R=D,S=1023,V={3}:R=E,S=1044,V={4}:R=F,S=1012|3,V=&lt;&gt;Situation:",$G$1,M$2,$B14,M$3,$J$1)</f>
        <v/>
      </c>
      <c r="N14" s="38" t="str">
        <f>_xll.Assistant.XL.RIK_AC("INF02__;INF02@E=1,S=1031,G=0,T=0,P=0:@R=A,S=1000,V={0}:R=B,S=1022,V={1}:R=C,S=1001|1,V={2}:R=D,S=1023,V={3}:R=E,S=1044,V={4}:R=F,S=1012|3,V=&lt;&gt;Situation:",$G$1,$D$2,$B14,N$3,$J$1)</f>
        <v/>
      </c>
      <c r="O14" s="39" t="e">
        <f t="shared" si="6"/>
        <v>#VALUE!</v>
      </c>
      <c r="P14" s="40" t="e">
        <f t="shared" si="7"/>
        <v>#VALUE!</v>
      </c>
    </row>
    <row r="15" spans="1:32" ht="15" x14ac:dyDescent="0.3">
      <c r="B15" s="42" t="s">
        <v>80</v>
      </c>
      <c r="C15" s="43">
        <f>SUM(C10:C14)+C9</f>
        <v>0</v>
      </c>
      <c r="D15" s="43">
        <f>SUM(D10:D14)+D9</f>
        <v>0</v>
      </c>
      <c r="E15" s="44"/>
      <c r="F15" s="45"/>
      <c r="G15" s="46" t="s">
        <v>81</v>
      </c>
      <c r="H15" s="46"/>
      <c r="I15" s="46"/>
      <c r="J15" s="46"/>
      <c r="K15" s="46"/>
      <c r="L15" s="46"/>
      <c r="M15" s="43">
        <f>SUM(M10:M14)+M9</f>
        <v>0</v>
      </c>
      <c r="N15" s="43" t="str">
        <f>_xll.Assistant.XL.RIK_AC("INF02__;INF02@E=1,S=1031,G=0,T=0,P=0:@R=A,S=1000,V={0}:R=B,S=1022,V={1}:R=C,S=1001|1,V={2}:R=D,S=1023,V={3}:R=E,S=1044,V={4}:R=F,S=1012|3,V=&lt;&gt;Situation:",$G$1,$D$2,$B15,N$3,$J$1)</f>
        <v/>
      </c>
      <c r="O15" s="44"/>
      <c r="P15" s="45"/>
    </row>
    <row r="16" spans="1:32" ht="15.6" x14ac:dyDescent="0.3">
      <c r="A16" t="s">
        <v>82</v>
      </c>
      <c r="B16" s="37" t="s">
        <v>83</v>
      </c>
      <c r="C16" s="38" t="str">
        <f>_xll.Assistant.XL.RIK_AC("INF02__;INF02@E=1,S=1031,G=0,T=0,P=0:@R=A,S=1000,V={0}:R=B,S=1022,V={1}:R=C,S=1001|1,V={2}:R=D,S=1023,V={3}:R=E,S=1044,V={4}:R=F,S=1012|3,V=&lt;&gt;Situation:",$G$1,C$2,$B16,C$3,$J$1)</f>
        <v/>
      </c>
      <c r="D16" s="38" t="str">
        <f>_xll.Assistant.XL.RIK_AC("INF02__;INF02@E=1,S=1031,G=0,T=0,P=0:@R=A,S=1000,V={0}:R=B,S=1022,V={1}:R=C,S=1001|1,V={2}:R=D,S=1023,V={3}:R=E,S=1044,V={4}:R=F,S=1012|3,V=&lt;&gt;Situation:",$G$1,D$2,$B16,D$3,$J$1)</f>
        <v/>
      </c>
      <c r="E16" s="39" t="e">
        <f t="shared" ref="E16:E27" si="8">C16-D16</f>
        <v>#VALUE!</v>
      </c>
      <c r="F16" s="40" t="e">
        <f t="shared" ref="F16:F27" si="9">IF(D16=0,0,(C16-D16)/D16)</f>
        <v>#VALUE!</v>
      </c>
      <c r="G16" s="41" t="s">
        <v>84</v>
      </c>
      <c r="H16" s="41"/>
      <c r="I16" s="41"/>
      <c r="J16" s="41"/>
      <c r="K16" s="41"/>
      <c r="L16" s="41"/>
      <c r="M16" s="38" t="str">
        <f>_xll.Assistant.XL.RIK_AC("INF02__;INF02@E=1,S=1031,G=0,T=0,P=0:@R=A,S=1000,V={0}:R=B,S=1022,V={1}:R=C,S=1001|1,V={2}:R=D,S=1023,V={3}:R=E,S=1044,V={4}:R=F,S=1012|3,V=&lt;&gt;Situation:",$G$1,M$2,$B16,M$3,$J$1)</f>
        <v/>
      </c>
      <c r="N16" s="38" t="str">
        <f>_xll.Assistant.XL.RIK_AC("INF02__;INF02@E=1,S=1031,G=0,T=0,P=0:@R=A,S=1000,V={0}:R=B,S=1022,V={1}:R=C,S=1001|1,V={2}:R=D,S=1023,V={3}:R=E,S=1044,V={4}:R=F,S=1012|3,V=&lt;&gt;Situation:",$G$1,$D$2,$B16,N$3,$J$1)</f>
        <v/>
      </c>
      <c r="O16" s="39" t="e">
        <f t="shared" ref="O16:O27" si="10">M16-N16</f>
        <v>#VALUE!</v>
      </c>
      <c r="P16" s="40" t="e">
        <f t="shared" ref="P16:P27" si="11">IF(N16=0,0,(M16-N16)/N16)</f>
        <v>#VALUE!</v>
      </c>
    </row>
    <row r="17" spans="1:16" ht="15.6" x14ac:dyDescent="0.3">
      <c r="A17" t="s">
        <v>85</v>
      </c>
      <c r="B17" s="37" t="s">
        <v>86</v>
      </c>
      <c r="C17" s="38" t="str">
        <f>_xll.Assistant.XL.RIK_AC("INF02__;INF02@E=1,S=1031,G=0,T=0,P=0:@R=A,S=1000,V={0}:R=B,S=1022,V={1}:R=C,S=1001|1,V={2}:R=D,S=1023,V={3}:R=E,S=1044,V={4}:R=F,S=1012|3,V=&lt;&gt;Situation:",$G$1,C$2,$B17,C$3,$J$1)</f>
        <v/>
      </c>
      <c r="D17" s="38" t="str">
        <f>_xll.Assistant.XL.RIK_AC("INF02__;INF02@E=1,S=1031,G=0,T=0,P=0:@R=A,S=1000,V={0}:R=B,S=1022,V={1}:R=C,S=1001|1,V={2}:R=D,S=1023,V={3}:R=E,S=1044,V={4}:R=F,S=1012|3,V=&lt;&gt;Situation:",$G$1,D$2,$B17,D$3,$J$1)</f>
        <v/>
      </c>
      <c r="E17" s="39" t="e">
        <f t="shared" si="8"/>
        <v>#VALUE!</v>
      </c>
      <c r="F17" s="40" t="e">
        <f t="shared" si="9"/>
        <v>#VALUE!</v>
      </c>
      <c r="G17" s="41" t="s">
        <v>87</v>
      </c>
      <c r="H17" s="41"/>
      <c r="I17" s="41"/>
      <c r="J17" s="41"/>
      <c r="K17" s="41"/>
      <c r="L17" s="41"/>
      <c r="M17" s="38" t="str">
        <f>_xll.Assistant.XL.RIK_AC("INF02__;INF02@E=1,S=1031,G=0,T=0,P=0:@R=A,S=1000,V={0}:R=B,S=1022,V={1}:R=C,S=1001|1,V={2}:R=D,S=1023,V={3}:R=E,S=1044,V={4}:R=F,S=1012|3,V=&lt;&gt;Situation:",$G$1,M$2,$B17,M$3,$J$1)</f>
        <v/>
      </c>
      <c r="N17" s="38" t="str">
        <f>_xll.Assistant.XL.RIK_AC("INF02__;INF02@E=1,S=1031,G=0,T=0,P=0:@R=A,S=1000,V={0}:R=B,S=1022,V={1}:R=C,S=1001|1,V={2}:R=D,S=1023,V={3}:R=E,S=1044,V={4}:R=F,S=1012|3,V=&lt;&gt;Situation:",$G$1,$D$2,$B17,N$3,$J$1)</f>
        <v/>
      </c>
      <c r="O17" s="39" t="e">
        <f t="shared" si="10"/>
        <v>#VALUE!</v>
      </c>
      <c r="P17" s="40" t="e">
        <f t="shared" si="11"/>
        <v>#VALUE!</v>
      </c>
    </row>
    <row r="18" spans="1:16" ht="15.6" x14ac:dyDescent="0.3">
      <c r="A18" t="s">
        <v>88</v>
      </c>
      <c r="B18" s="37" t="s">
        <v>89</v>
      </c>
      <c r="C18" s="38" t="str">
        <f>_xll.Assistant.XL.RIK_AC("INF02__;INF02@E=1,S=1031,G=0,T=0,P=0:@R=A,S=1000,V={0}:R=B,S=1022,V={1}:R=C,S=1001|1,V={2}:R=D,S=1023,V={3}:R=E,S=1044,V={4}:R=F,S=1012|3,V=&lt;&gt;Situation:",$G$1,C$2,$B18,C$3,$J$1)</f>
        <v/>
      </c>
      <c r="D18" s="38" t="str">
        <f>_xll.Assistant.XL.RIK_AC("INF02__;INF02@E=1,S=1031,G=0,T=0,P=0:@R=A,S=1000,V={0}:R=B,S=1022,V={1}:R=C,S=1001|1,V={2}:R=D,S=1023,V={3}:R=E,S=1044,V={4}:R=F,S=1012|3,V=&lt;&gt;Situation:",$G$1,D$2,$B18,D$3,$J$1)</f>
        <v/>
      </c>
      <c r="E18" s="39" t="e">
        <f t="shared" si="8"/>
        <v>#VALUE!</v>
      </c>
      <c r="F18" s="40" t="e">
        <f t="shared" si="9"/>
        <v>#VALUE!</v>
      </c>
      <c r="G18" s="41" t="s">
        <v>90</v>
      </c>
      <c r="H18" s="41"/>
      <c r="I18" s="41"/>
      <c r="J18" s="41"/>
      <c r="K18" s="41"/>
      <c r="L18" s="41"/>
      <c r="M18" s="38" t="str">
        <f>_xll.Assistant.XL.RIK_AC("INF02__;INF02@E=1,S=1031,G=0,T=0,P=0:@R=A,S=1000,V={0}:R=B,S=1022,V={1}:R=C,S=1001|1,V={2}:R=D,S=1023,V={3}:R=E,S=1044,V={4}:R=F,S=1012|3,V=&lt;&gt;Situation:",$G$1,M$2,$B18,M$3,$J$1)</f>
        <v/>
      </c>
      <c r="N18" s="38" t="str">
        <f>_xll.Assistant.XL.RIK_AC("INF02__;INF02@E=1,S=1031,G=0,T=0,P=0:@R=A,S=1000,V={0}:R=B,S=1022,V={1}:R=C,S=1001|1,V={2}:R=D,S=1023,V={3}:R=E,S=1044,V={4}:R=F,S=1012|3,V=&lt;&gt;Situation:",$G$1,$D$2,$B18,N$3,$J$1)</f>
        <v/>
      </c>
      <c r="O18" s="39" t="e">
        <f t="shared" si="10"/>
        <v>#VALUE!</v>
      </c>
      <c r="P18" s="40" t="e">
        <f t="shared" si="11"/>
        <v>#VALUE!</v>
      </c>
    </row>
    <row r="19" spans="1:16" ht="15" customHeight="1" x14ac:dyDescent="0.3">
      <c r="A19" t="s">
        <v>91</v>
      </c>
      <c r="B19" s="37" t="s">
        <v>92</v>
      </c>
      <c r="C19" s="38" t="str">
        <f>_xll.Assistant.XL.RIK_AC("INF02__;INF02@E=1,S=1031,G=0,T=0,P=0:@R=A,S=1000,V={0}:R=B,S=1022,V={1}:R=C,S=1001|1,V={2}:R=D,S=1023,V={3}:R=E,S=1044,V={4}:R=F,S=1012|3,V=&lt;&gt;Situation:",$G$1,C$2,$B19,C$3,$J$1)</f>
        <v/>
      </c>
      <c r="D19" s="38" t="str">
        <f>_xll.Assistant.XL.RIK_AC("INF02__;INF02@E=1,S=1031,G=0,T=0,P=0:@R=A,S=1000,V={0}:R=B,S=1022,V={1}:R=C,S=1001|1,V={2}:R=D,S=1023,V={3}:R=E,S=1044,V={4}:R=F,S=1012|3,V=&lt;&gt;Situation:",$G$1,D$2,$B19,D$3,$J$1)</f>
        <v/>
      </c>
      <c r="E19" s="39" t="e">
        <f t="shared" si="8"/>
        <v>#VALUE!</v>
      </c>
      <c r="F19" s="40" t="e">
        <f t="shared" si="9"/>
        <v>#VALUE!</v>
      </c>
      <c r="G19" s="41" t="s">
        <v>93</v>
      </c>
      <c r="H19" s="41"/>
      <c r="I19" s="41"/>
      <c r="J19" s="41"/>
      <c r="K19" s="41"/>
      <c r="L19" s="41"/>
      <c r="M19" s="38" t="str">
        <f>_xll.Assistant.XL.RIK_AC("INF02__;INF02@E=1,S=1031,G=0,T=0,P=0:@R=A,S=1000,V={0}:R=B,S=1022,V={1}:R=C,S=1001|1,V={2}:R=D,S=1023,V={3}:R=E,S=1044,V={4}:R=F,S=1012|3,V=&lt;&gt;Situation:",$G$1,M$2,$B19,M$3,$J$1)</f>
        <v/>
      </c>
      <c r="N19" s="38" t="str">
        <f>_xll.Assistant.XL.RIK_AC("INF02__;INF02@E=1,S=1031,G=0,T=0,P=0:@R=A,S=1000,V={0}:R=B,S=1022,V={1}:R=C,S=1001|1,V={2}:R=D,S=1023,V={3}:R=E,S=1044,V={4}:R=F,S=1012|3,V=&lt;&gt;Situation:",$G$1,$D$2,$B19,N$3,$J$1)</f>
        <v/>
      </c>
      <c r="O19" s="39" t="e">
        <f t="shared" si="10"/>
        <v>#VALUE!</v>
      </c>
      <c r="P19" s="40" t="e">
        <f t="shared" si="11"/>
        <v>#VALUE!</v>
      </c>
    </row>
    <row r="20" spans="1:16" ht="15.6" x14ac:dyDescent="0.3">
      <c r="A20" t="s">
        <v>94</v>
      </c>
      <c r="B20" s="37" t="s">
        <v>95</v>
      </c>
      <c r="C20" s="38" t="str">
        <f>_xll.Assistant.XL.RIK_AC("INF02__;INF02@E=1,S=1031,G=0,T=0,P=0:@R=A,S=1000,V={0}:R=B,S=1022,V={1}:R=C,S=1001|1,V={2}:R=D,S=1023,V={3}:R=E,S=1044,V={4}:R=F,S=1012|3,V=&lt;&gt;Situation:",$G$1,C$2,$B20,C$3,$J$1)</f>
        <v/>
      </c>
      <c r="D20" s="38" t="str">
        <f>_xll.Assistant.XL.RIK_AC("INF02__;INF02@E=1,S=1031,G=0,T=0,P=0:@R=A,S=1000,V={0}:R=B,S=1022,V={1}:R=C,S=1001|1,V={2}:R=D,S=1023,V={3}:R=E,S=1044,V={4}:R=F,S=1012|3,V=&lt;&gt;Situation:",$G$1,D$2,$B20,D$3,$J$1)</f>
        <v/>
      </c>
      <c r="E20" s="39" t="e">
        <f t="shared" si="8"/>
        <v>#VALUE!</v>
      </c>
      <c r="F20" s="40" t="e">
        <f t="shared" si="9"/>
        <v>#VALUE!</v>
      </c>
      <c r="G20" s="41" t="s">
        <v>96</v>
      </c>
      <c r="H20" s="41"/>
      <c r="I20" s="41"/>
      <c r="J20" s="41"/>
      <c r="K20" s="41"/>
      <c r="L20" s="41"/>
      <c r="M20" s="38" t="str">
        <f>_xll.Assistant.XL.RIK_AC("INF02__;INF02@E=1,S=1031,G=0,T=0,P=0:@R=A,S=1000,V={0}:R=B,S=1022,V={1}:R=C,S=1001|1,V={2}:R=D,S=1023,V={3}:R=E,S=1044,V={4}:R=F,S=1012|3,V=&lt;&gt;Situation:",$G$1,M$2,$B20,M$3,$J$1)</f>
        <v/>
      </c>
      <c r="N20" s="38" t="str">
        <f>_xll.Assistant.XL.RIK_AC("INF02__;INF02@E=1,S=1031,G=0,T=0,P=0:@R=A,S=1000,V={0}:R=B,S=1022,V={1}:R=C,S=1001|1,V={2}:R=D,S=1023,V={3}:R=E,S=1044,V={4}:R=F,S=1012|3,V=&lt;&gt;Situation:",$G$1,$D$2,$B20,N$3,$J$1)</f>
        <v/>
      </c>
      <c r="O20" s="39" t="e">
        <f t="shared" si="10"/>
        <v>#VALUE!</v>
      </c>
      <c r="P20" s="40" t="e">
        <f t="shared" si="11"/>
        <v>#VALUE!</v>
      </c>
    </row>
    <row r="21" spans="1:16" ht="15.6" x14ac:dyDescent="0.3">
      <c r="A21" t="s">
        <v>97</v>
      </c>
      <c r="B21" s="37" t="s">
        <v>98</v>
      </c>
      <c r="C21" s="38" t="str">
        <f>_xll.Assistant.XL.RIK_AC("INF02__;INF02@E=1,S=1031,G=0,T=0,P=0:@R=A,S=1000,V={0}:R=B,S=1022,V={1}:R=C,S=1001|1,V={2}:R=D,S=1023,V={3}:R=E,S=1044,V={4}:R=F,S=1012|3,V=&lt;&gt;Situation:",$G$1,C$2,$B21,C$3,$J$1)</f>
        <v/>
      </c>
      <c r="D21" s="38" t="str">
        <f>_xll.Assistant.XL.RIK_AC("INF02__;INF02@E=1,S=1031,G=0,T=0,P=0:@R=A,S=1000,V={0}:R=B,S=1022,V={1}:R=C,S=1001|1,V={2}:R=D,S=1023,V={3}:R=E,S=1044,V={4}:R=F,S=1012|3,V=&lt;&gt;Situation:",$G$1,D$2,$B21,D$3,$J$1)</f>
        <v/>
      </c>
      <c r="E21" s="39" t="e">
        <f t="shared" si="8"/>
        <v>#VALUE!</v>
      </c>
      <c r="F21" s="40" t="e">
        <f t="shared" si="9"/>
        <v>#VALUE!</v>
      </c>
      <c r="G21" s="41" t="s">
        <v>99</v>
      </c>
      <c r="H21" s="41"/>
      <c r="I21" s="41"/>
      <c r="J21" s="41"/>
      <c r="K21" s="41"/>
      <c r="L21" s="41"/>
      <c r="M21" s="38" t="str">
        <f>_xll.Assistant.XL.RIK_AC("INF02__;INF02@E=1,S=1031,G=0,T=0,P=0:@R=A,S=1000,V={0}:R=B,S=1022,V={1}:R=C,S=1001|1,V={2}:R=D,S=1023,V={3}:R=E,S=1044,V={4}:R=F,S=1012|3,V=&lt;&gt;Situation:",$G$1,M$2,$B21,M$3,$J$1)</f>
        <v/>
      </c>
      <c r="N21" s="38" t="str">
        <f>_xll.Assistant.XL.RIK_AC("INF02__;INF02@E=1,S=1031,G=0,T=0,P=0:@R=A,S=1000,V={0}:R=B,S=1022,V={1}:R=C,S=1001|1,V={2}:R=D,S=1023,V={3}:R=E,S=1044,V={4}:R=F,S=1012|3,V=&lt;&gt;Situation:",$G$1,$D$2,$B21,N$3,$J$1)</f>
        <v/>
      </c>
      <c r="O21" s="39" t="e">
        <f t="shared" si="10"/>
        <v>#VALUE!</v>
      </c>
      <c r="P21" s="40" t="e">
        <f t="shared" si="11"/>
        <v>#VALUE!</v>
      </c>
    </row>
    <row r="22" spans="1:16" ht="15.6" x14ac:dyDescent="0.3">
      <c r="A22" t="s">
        <v>100</v>
      </c>
      <c r="B22" s="37" t="s">
        <v>101</v>
      </c>
      <c r="C22" s="38" t="str">
        <f>_xll.Assistant.XL.RIK_AC("INF02__;INF02@E=1,S=1031,G=0,T=0,P=0:@R=A,S=1000,V={0}:R=B,S=1022,V={1}:R=C,S=1001|1,V={2}:R=D,S=1023,V={3}:R=E,S=1044,V={4}:R=F,S=1012|3,V=&lt;&gt;Situation:",$G$1,C$2,$B22,C$3,$J$1)</f>
        <v/>
      </c>
      <c r="D22" s="38" t="str">
        <f>_xll.Assistant.XL.RIK_AC("INF02__;INF02@E=1,S=1031,G=0,T=0,P=0:@R=A,S=1000,V={0}:R=B,S=1022,V={1}:R=C,S=1001|1,V={2}:R=D,S=1023,V={3}:R=E,S=1044,V={4}:R=F,S=1012|3,V=&lt;&gt;Situation:",$G$1,D$2,$B22,D$3,$J$1)</f>
        <v/>
      </c>
      <c r="E22" s="39" t="e">
        <f t="shared" si="8"/>
        <v>#VALUE!</v>
      </c>
      <c r="F22" s="40" t="e">
        <f t="shared" si="9"/>
        <v>#VALUE!</v>
      </c>
      <c r="G22" s="41" t="s">
        <v>102</v>
      </c>
      <c r="H22" s="41"/>
      <c r="I22" s="41"/>
      <c r="J22" s="41"/>
      <c r="K22" s="41"/>
      <c r="L22" s="41"/>
      <c r="M22" s="38" t="str">
        <f>_xll.Assistant.XL.RIK_AC("INF02__;INF02@E=1,S=1031,G=0,T=0,P=0:@R=A,S=1000,V={0}:R=B,S=1022,V={1}:R=C,S=1001|1,V={2}:R=D,S=1023,V={3}:R=E,S=1044,V={4}:R=F,S=1012|3,V=&lt;&gt;Situation:",$G$1,M$2,$B22,M$3,$J$1)</f>
        <v/>
      </c>
      <c r="N22" s="38" t="str">
        <f>_xll.Assistant.XL.RIK_AC("INF02__;INF02@E=1,S=1031,G=0,T=0,P=0:@R=A,S=1000,V={0}:R=B,S=1022,V={1}:R=C,S=1001|1,V={2}:R=D,S=1023,V={3}:R=E,S=1044,V={4}:R=F,S=1012|3,V=&lt;&gt;Situation:",$G$1,$D$2,$B22,N$3,$J$1)</f>
        <v/>
      </c>
      <c r="O22" s="39" t="e">
        <f t="shared" si="10"/>
        <v>#VALUE!</v>
      </c>
      <c r="P22" s="40" t="e">
        <f t="shared" si="11"/>
        <v>#VALUE!</v>
      </c>
    </row>
    <row r="23" spans="1:16" ht="15.6" x14ac:dyDescent="0.3">
      <c r="A23" t="s">
        <v>103</v>
      </c>
      <c r="B23" s="37" t="s">
        <v>104</v>
      </c>
      <c r="C23" s="38" t="str">
        <f>_xll.Assistant.XL.RIK_AC("INF02__;INF02@E=1,S=1031,G=0,T=0,P=0:@R=A,S=1000,V={0}:R=B,S=1022,V={1}:R=C,S=1001|1,V={2}:R=D,S=1023,V={3}:R=E,S=1044,V={4}:R=F,S=1012|3,V=&lt;&gt;Situation:",$G$1,C$2,$B23,C$3,$J$1)</f>
        <v/>
      </c>
      <c r="D23" s="38" t="str">
        <f>_xll.Assistant.XL.RIK_AC("INF02__;INF02@E=1,S=1031,G=0,T=0,P=0:@R=A,S=1000,V={0}:R=B,S=1022,V={1}:R=C,S=1001|1,V={2}:R=D,S=1023,V={3}:R=E,S=1044,V={4}:R=F,S=1012|3,V=&lt;&gt;Situation:",$G$1,D$2,$B23,D$3,$J$1)</f>
        <v/>
      </c>
      <c r="E23" s="39" t="e">
        <f t="shared" si="8"/>
        <v>#VALUE!</v>
      </c>
      <c r="F23" s="40" t="e">
        <f t="shared" si="9"/>
        <v>#VALUE!</v>
      </c>
      <c r="G23" s="41" t="s">
        <v>105</v>
      </c>
      <c r="H23" s="41"/>
      <c r="I23" s="41"/>
      <c r="J23" s="41"/>
      <c r="K23" s="41"/>
      <c r="L23" s="41"/>
      <c r="M23" s="38" t="str">
        <f>_xll.Assistant.XL.RIK_AC("INF02__;INF02@E=1,S=1031,G=0,T=0,P=0:@R=A,S=1000,V={0}:R=B,S=1022,V={1}:R=C,S=1001|1,V={2}:R=D,S=1023,V={3}:R=E,S=1044,V={4}:R=F,S=1012|3,V=&lt;&gt;Situation:",$G$1,M$2,$B23,M$3,$J$1)</f>
        <v/>
      </c>
      <c r="N23" s="38" t="str">
        <f>_xll.Assistant.XL.RIK_AC("INF02__;INF02@E=1,S=1031,G=0,T=0,P=0:@R=A,S=1000,V={0}:R=B,S=1022,V={1}:R=C,S=1001|1,V={2}:R=D,S=1023,V={3}:R=E,S=1044,V={4}:R=F,S=1012|3,V=&lt;&gt;Situation:",$G$1,$D$2,$B23,N$3,$J$1)</f>
        <v/>
      </c>
      <c r="O23" s="39" t="e">
        <f t="shared" si="10"/>
        <v>#VALUE!</v>
      </c>
      <c r="P23" s="40" t="e">
        <f t="shared" si="11"/>
        <v>#VALUE!</v>
      </c>
    </row>
    <row r="24" spans="1:16" ht="15.6" x14ac:dyDescent="0.3">
      <c r="A24" t="s">
        <v>106</v>
      </c>
      <c r="B24" s="37" t="s">
        <v>107</v>
      </c>
      <c r="C24" s="38" t="str">
        <f>_xll.Assistant.XL.RIK_AC("INF02__;INF02@E=1,S=1031,G=0,T=0,P=0:@R=A,S=1000,V={0}:R=B,S=1022,V={1}:R=C,S=1001|1,V={2}:R=D,S=1023,V={3}:R=E,S=1044,V={4}:R=F,S=1012|3,V=&lt;&gt;Situation:",$G$1,C$2,$B24,C$3,$J$1)</f>
        <v/>
      </c>
      <c r="D24" s="38" t="str">
        <f>_xll.Assistant.XL.RIK_AC("INF02__;INF02@E=1,S=1031,G=0,T=0,P=0:@R=A,S=1000,V={0}:R=B,S=1022,V={1}:R=C,S=1001|1,V={2}:R=D,S=1023,V={3}:R=E,S=1044,V={4}:R=F,S=1012|3,V=&lt;&gt;Situation:",$G$1,D$2,$B24,D$3,$J$1)</f>
        <v/>
      </c>
      <c r="E24" s="39" t="e">
        <f t="shared" si="8"/>
        <v>#VALUE!</v>
      </c>
      <c r="F24" s="40" t="e">
        <f t="shared" si="9"/>
        <v>#VALUE!</v>
      </c>
      <c r="G24" s="41" t="s">
        <v>108</v>
      </c>
      <c r="H24" s="41"/>
      <c r="I24" s="41"/>
      <c r="J24" s="41"/>
      <c r="K24" s="41"/>
      <c r="L24" s="41"/>
      <c r="M24" s="38" t="str">
        <f>_xll.Assistant.XL.RIK_AC("INF02__;INF02@E=1,S=1031,G=0,T=0,P=0:@R=A,S=1000,V={0}:R=B,S=1022,V={1}:R=C,S=1001|1,V={2}:R=D,S=1023,V={3}:R=E,S=1044,V={4}:R=F,S=1012|3,V=&lt;&gt;Situation:",$G$1,M$2,$B24,M$3,$J$1)</f>
        <v/>
      </c>
      <c r="N24" s="38" t="str">
        <f>_xll.Assistant.XL.RIK_AC("INF02__;INF02@E=1,S=1031,G=0,T=0,P=0:@R=A,S=1000,V={0}:R=B,S=1022,V={1}:R=C,S=1001|1,V={2}:R=D,S=1023,V={3}:R=E,S=1044,V={4}:R=F,S=1012|3,V=&lt;&gt;Situation:",$G$1,$D$2,$B24,N$3,$J$1)</f>
        <v/>
      </c>
      <c r="O24" s="39" t="e">
        <f t="shared" si="10"/>
        <v>#VALUE!</v>
      </c>
      <c r="P24" s="40" t="e">
        <f t="shared" si="11"/>
        <v>#VALUE!</v>
      </c>
    </row>
    <row r="25" spans="1:16" ht="15.6" x14ac:dyDescent="0.3">
      <c r="A25" t="s">
        <v>109</v>
      </c>
      <c r="B25" s="37" t="s">
        <v>110</v>
      </c>
      <c r="C25" s="38" t="str">
        <f>_xll.Assistant.XL.RIK_AC("INF02__;INF02@E=1,S=1031,G=0,T=0,P=0:@R=A,S=1000,V={0}:R=B,S=1022,V={1}:R=C,S=1001|1,V={2}:R=D,S=1023,V={3}:R=E,S=1044,V={4}:R=F,S=1012|3,V=&lt;&gt;Situation:",$G$1,C$2,$B25,C$3,$J$1)</f>
        <v/>
      </c>
      <c r="D25" s="38" t="str">
        <f>_xll.Assistant.XL.RIK_AC("INF02__;INF02@E=1,S=1031,G=0,T=0,P=0:@R=A,S=1000,V={0}:R=B,S=1022,V={1}:R=C,S=1001|1,V={2}:R=D,S=1023,V={3}:R=E,S=1044,V={4}:R=F,S=1012|3,V=&lt;&gt;Situation:",$G$1,D$2,$B25,D$3,$J$1)</f>
        <v/>
      </c>
      <c r="E25" s="39" t="e">
        <f t="shared" si="8"/>
        <v>#VALUE!</v>
      </c>
      <c r="F25" s="40" t="e">
        <f t="shared" si="9"/>
        <v>#VALUE!</v>
      </c>
      <c r="G25" s="41" t="s">
        <v>111</v>
      </c>
      <c r="H25" s="41"/>
      <c r="I25" s="41"/>
      <c r="J25" s="41"/>
      <c r="K25" s="41"/>
      <c r="L25" s="41"/>
      <c r="M25" s="38" t="str">
        <f>_xll.Assistant.XL.RIK_AC("INF02__;INF02@E=1,S=1031,G=0,T=0,P=0:@R=A,S=1000,V={0}:R=B,S=1022,V={1}:R=C,S=1001|1,V={2}:R=D,S=1023,V={3}:R=E,S=1044,V={4}:R=F,S=1012|3,V=&lt;&gt;Situation:",$G$1,M$2,$B25,M$3,$J$1)</f>
        <v/>
      </c>
      <c r="N25" s="38" t="str">
        <f>_xll.Assistant.XL.RIK_AC("INF02__;INF02@E=1,S=1031,G=0,T=0,P=0:@R=A,S=1000,V={0}:R=B,S=1022,V={1}:R=C,S=1001|1,V={2}:R=D,S=1023,V={3}:R=E,S=1044,V={4}:R=F,S=1012|3,V=&lt;&gt;Situation:",$G$1,$D$2,$B25,N$3,$J$1)</f>
        <v/>
      </c>
      <c r="O25" s="39" t="e">
        <f t="shared" si="10"/>
        <v>#VALUE!</v>
      </c>
      <c r="P25" s="40" t="e">
        <f t="shared" si="11"/>
        <v>#VALUE!</v>
      </c>
    </row>
    <row r="26" spans="1:16" ht="15.6" x14ac:dyDescent="0.3">
      <c r="A26" t="s">
        <v>112</v>
      </c>
      <c r="B26" s="37" t="s">
        <v>113</v>
      </c>
      <c r="C26" s="38" t="str">
        <f>_xll.Assistant.XL.RIK_AC("INF02__;INF02@E=1,S=1031,G=0,T=0,P=0:@R=A,S=1000,V={0}:R=B,S=1022,V={1}:R=C,S=1001|1,V={2}:R=D,S=1023,V={3}:R=E,S=1044,V={4}:R=F,S=1012|3,V=&lt;&gt;Situation:",$G$1,C$2,$B26,C$3,$J$1)</f>
        <v/>
      </c>
      <c r="D26" s="38" t="str">
        <f>_xll.Assistant.XL.RIK_AC("INF02__;INF02@E=1,S=1031,G=0,T=0,P=0:@R=A,S=1000,V={0}:R=B,S=1022,V={1}:R=C,S=1001|1,V={2}:R=D,S=1023,V={3}:R=E,S=1044,V={4}:R=F,S=1012|3,V=&lt;&gt;Situation:",$G$1,D$2,$B26,D$3,$J$1)</f>
        <v/>
      </c>
      <c r="E26" s="39" t="e">
        <f t="shared" si="8"/>
        <v>#VALUE!</v>
      </c>
      <c r="F26" s="40" t="e">
        <f t="shared" si="9"/>
        <v>#VALUE!</v>
      </c>
      <c r="G26" s="41" t="s">
        <v>114</v>
      </c>
      <c r="H26" s="41"/>
      <c r="I26" s="41"/>
      <c r="J26" s="41"/>
      <c r="K26" s="41"/>
      <c r="L26" s="41"/>
      <c r="M26" s="38" t="str">
        <f>_xll.Assistant.XL.RIK_AC("INF02__;INF02@E=1,S=1031,G=0,T=0,P=0:@R=A,S=1000,V={0}:R=B,S=1022,V={1}:R=C,S=1001|1,V={2}:R=D,S=1023,V={3}:R=E,S=1044,V={4}:R=F,S=1012|3,V=&lt;&gt;Situation:",$G$1,M$2,$B26,M$3,$J$1)</f>
        <v/>
      </c>
      <c r="N26" s="38" t="str">
        <f>_xll.Assistant.XL.RIK_AC("INF02__;INF02@E=1,S=1031,G=0,T=0,P=0:@R=A,S=1000,V={0}:R=B,S=1022,V={1}:R=C,S=1001|1,V={2}:R=D,S=1023,V={3}:R=E,S=1044,V={4}:R=F,S=1012|3,V=&lt;&gt;Situation:",$G$1,$D$2,$B26,N$3,$J$1)</f>
        <v/>
      </c>
      <c r="O26" s="39" t="e">
        <f t="shared" si="10"/>
        <v>#VALUE!</v>
      </c>
      <c r="P26" s="40" t="e">
        <f t="shared" si="11"/>
        <v>#VALUE!</v>
      </c>
    </row>
    <row r="27" spans="1:16" ht="15" customHeight="1" x14ac:dyDescent="0.3">
      <c r="A27" t="s">
        <v>115</v>
      </c>
      <c r="B27" s="37" t="s">
        <v>116</v>
      </c>
      <c r="C27" s="38" t="str">
        <f>_xll.Assistant.XL.RIK_AC("INF02__;INF02@E=1,S=1031,G=0,T=0,P=0:@R=A,S=1000,V={0}:R=B,S=1022,V={1}:R=C,S=1001|1,V={2}:R=D,S=1023,V={3}:R=E,S=1044,V={4}:R=F,S=1012|3,V=&lt;&gt;Situation:",$G$1,C$2,$B27,C$3,$J$1)</f>
        <v/>
      </c>
      <c r="D27" s="38" t="str">
        <f>_xll.Assistant.XL.RIK_AC("INF02__;INF02@E=1,S=1031,G=0,T=0,P=0:@R=A,S=1000,V={0}:R=B,S=1022,V={1}:R=C,S=1001|1,V={2}:R=D,S=1023,V={3}:R=E,S=1044,V={4}:R=F,S=1012|3,V=&lt;&gt;Situation:",$G$1,D$2,$B27,D$3,$J$1)</f>
        <v/>
      </c>
      <c r="E27" s="39" t="e">
        <f t="shared" si="8"/>
        <v>#VALUE!</v>
      </c>
      <c r="F27" s="40" t="e">
        <f t="shared" si="9"/>
        <v>#VALUE!</v>
      </c>
      <c r="G27" s="41" t="s">
        <v>117</v>
      </c>
      <c r="H27" s="41"/>
      <c r="I27" s="41"/>
      <c r="J27" s="41"/>
      <c r="K27" s="41"/>
      <c r="L27" s="41"/>
      <c r="M27" s="38" t="str">
        <f>_xll.Assistant.XL.RIK_AC("INF02__;INF02@E=1,S=1031,G=0,T=0,P=0:@R=A,S=1000,V={0}:R=B,S=1022,V={1}:R=C,S=1001|1,V={2}:R=D,S=1023,V={3}:R=E,S=1044,V={4}:R=F,S=1012|3,V=&lt;&gt;Situation:",$G$1,M$2,$B27,M$3,$J$1)</f>
        <v/>
      </c>
      <c r="N27" s="38" t="str">
        <f>_xll.Assistant.XL.RIK_AC("INF02__;INF02@E=1,S=1031,G=0,T=0,P=0:@R=A,S=1000,V={0}:R=B,S=1022,V={1}:R=C,S=1001|1,V={2}:R=D,S=1023,V={3}:R=E,S=1044,V={4}:R=F,S=1012|3,V=&lt;&gt;Situation:",$G$1,$D$2,$B27,N$3,$J$1)</f>
        <v/>
      </c>
      <c r="O27" s="39" t="e">
        <f t="shared" si="10"/>
        <v>#VALUE!</v>
      </c>
      <c r="P27" s="40" t="e">
        <f t="shared" si="11"/>
        <v>#VALUE!</v>
      </c>
    </row>
    <row r="28" spans="1:16" ht="15" x14ac:dyDescent="0.3">
      <c r="B28" s="42" t="s">
        <v>80</v>
      </c>
      <c r="C28" s="43">
        <f>SUM(C16:C27)</f>
        <v>0</v>
      </c>
      <c r="D28" s="43">
        <f>SUM(D16:D27)</f>
        <v>0</v>
      </c>
      <c r="E28" s="44"/>
      <c r="F28" s="45"/>
      <c r="G28" s="46" t="s">
        <v>118</v>
      </c>
      <c r="H28" s="46"/>
      <c r="I28" s="46"/>
      <c r="J28" s="46"/>
      <c r="K28" s="46"/>
      <c r="L28" s="46"/>
      <c r="M28" s="43">
        <f>SUM(M16:M27)</f>
        <v>0</v>
      </c>
      <c r="N28" s="43" t="str">
        <f>_xll.Assistant.XL.RIK_AC("INF02__;INF02@E=1,S=1031,G=0,T=0,P=0:@R=A,S=1000,V={0}:R=B,S=1022,V={1}:R=C,S=1001|1,V={2}:R=D,S=1023,V={3}:R=E,S=1044,V={4}:R=F,S=1012|3,V=&lt;&gt;Situation:",$G$1,$D$2,$B28,N$3,$J$1)</f>
        <v/>
      </c>
      <c r="O28" s="44"/>
      <c r="P28" s="45"/>
    </row>
    <row r="29" spans="1:16" ht="15" x14ac:dyDescent="0.3">
      <c r="B29" s="42" t="s">
        <v>80</v>
      </c>
      <c r="C29" s="47">
        <f>C15+C28</f>
        <v>0</v>
      </c>
      <c r="D29" s="47">
        <f>D15+D28</f>
        <v>0</v>
      </c>
      <c r="E29" s="48"/>
      <c r="F29" s="36"/>
      <c r="G29" s="49" t="s">
        <v>119</v>
      </c>
      <c r="H29" s="49"/>
      <c r="I29" s="49"/>
      <c r="J29" s="49"/>
      <c r="K29" s="49"/>
      <c r="L29" s="49"/>
      <c r="M29" s="47">
        <f>M15+M28</f>
        <v>0</v>
      </c>
      <c r="N29" s="47" t="str">
        <f>_xll.Assistant.XL.RIK_AC("INF02__;INF02@E=1,S=1031,G=0,T=0,P=0:@R=A,S=1000,V={0}:R=B,S=1022,V={1}:R=C,S=1001|1,V={2}:R=D,S=1023,V={3}:R=E,S=1044,V={4}:R=F,S=1012|3,V=&lt;&gt;Situation:",$G$1,$D$2,$B29,N$3,$J$1)</f>
        <v/>
      </c>
      <c r="O29" s="48"/>
      <c r="P29" s="36"/>
    </row>
    <row r="30" spans="1:16" ht="15.6" x14ac:dyDescent="0.3">
      <c r="A30" t="s">
        <v>120</v>
      </c>
      <c r="B30" s="37" t="s">
        <v>121</v>
      </c>
      <c r="C30" s="38" t="str">
        <f>_xll.Assistant.XL.RIK_AC("INF02__;INF02@E=1,S=1031,G=0,T=0,P=0:@R=A,S=1000,V={0}:R=B,S=1022,V={1}:R=C,S=1001|1,V={2}:R=D,S=1023,V={3}:R=E,S=1044,V={4}:R=F,S=1012|3,V=&lt;&gt;Situation:",$G$1,C$2,$B30,C$3,$J$1)</f>
        <v/>
      </c>
      <c r="D30" s="38" t="str">
        <f>_xll.Assistant.XL.RIK_AC("INF02__;INF02@E=1,S=1031,G=0,T=0,P=0:@R=A,S=1000,V={0}:R=B,S=1022,V={1}:R=C,S=1001|1,V={2}:R=D,S=1023,V={3}:R=E,S=1044,V={4}:R=F,S=1012|3,V=&lt;&gt;Situation:",$G$1,D$2,$B30,D$3,$J$1)</f>
        <v/>
      </c>
      <c r="E30" s="39" t="e">
        <f t="shared" ref="E30:E37" si="12">C30-D30</f>
        <v>#VALUE!</v>
      </c>
      <c r="F30" s="40" t="e">
        <f t="shared" ref="F30:F37" si="13">IF(D30=0,0,(C30-D30)/D30)</f>
        <v>#VALUE!</v>
      </c>
      <c r="G30" s="41" t="s">
        <v>122</v>
      </c>
      <c r="H30" s="41"/>
      <c r="I30" s="41"/>
      <c r="J30" s="41"/>
      <c r="K30" s="41"/>
      <c r="L30" s="41"/>
      <c r="M30" s="38" t="str">
        <f>_xll.Assistant.XL.RIK_AC("INF02__;INF02@E=1,S=1031,G=0,T=0,P=0:@R=A,S=1000,V={0}:R=B,S=1022,V={1}:R=C,S=1001|1,V={2}:R=D,S=1023,V={3}:R=E,S=1044,V={4}:R=F,S=1012|3,V=&lt;&gt;Situation:",$G$1,M$2,$B30,M$3,$J$1)</f>
        <v/>
      </c>
      <c r="N30" s="38" t="str">
        <f>_xll.Assistant.XL.RIK_AC("INF02__;INF02@E=1,S=1031,G=0,T=0,P=0:@R=A,S=1000,V={0}:R=B,S=1022,V={1}:R=C,S=1001|1,V={2}:R=D,S=1023,V={3}:R=E,S=1044,V={4}:R=F,S=1012|3,V=&lt;&gt;Situation:",$G$1,$D$2,$B30,N$3,$J$1)</f>
        <v/>
      </c>
      <c r="O30" s="39" t="e">
        <f t="shared" ref="O30:O37" si="14">M30-N30</f>
        <v>#VALUE!</v>
      </c>
      <c r="P30" s="40" t="e">
        <f t="shared" ref="P30:P37" si="15">IF(N30=0,0,(M30-N30)/N30)</f>
        <v>#VALUE!</v>
      </c>
    </row>
    <row r="31" spans="1:16" ht="15.6" x14ac:dyDescent="0.3">
      <c r="A31" t="s">
        <v>123</v>
      </c>
      <c r="B31" s="37" t="s">
        <v>124</v>
      </c>
      <c r="C31" s="38" t="str">
        <f>_xll.Assistant.XL.RIK_AC("INF02__;INF02@E=1,S=1031,G=0,T=0,P=0:@R=A,S=1000,V={0}:R=B,S=1022,V={1}:R=C,S=1001|1,V={2}:R=D,S=1023,V={3}:R=E,S=1044,V={4}:R=F,S=1012|3,V=&lt;&gt;Situation:",$G$1,C$2,$B31,C$3,$J$1)</f>
        <v/>
      </c>
      <c r="D31" s="38" t="str">
        <f>_xll.Assistant.XL.RIK_AC("INF02__;INF02@E=1,S=1031,G=0,T=0,P=0:@R=A,S=1000,V={0}:R=B,S=1022,V={1}:R=C,S=1001|1,V={2}:R=D,S=1023,V={3}:R=E,S=1044,V={4}:R=F,S=1012|3,V=&lt;&gt;Situation:",$G$1,D$2,$B31,D$3,$J$1)</f>
        <v/>
      </c>
      <c r="E31" s="39" t="e">
        <f t="shared" si="12"/>
        <v>#VALUE!</v>
      </c>
      <c r="F31" s="40" t="e">
        <f t="shared" si="13"/>
        <v>#VALUE!</v>
      </c>
      <c r="G31" s="41" t="s">
        <v>125</v>
      </c>
      <c r="H31" s="41"/>
      <c r="I31" s="41"/>
      <c r="J31" s="41"/>
      <c r="K31" s="41"/>
      <c r="L31" s="41"/>
      <c r="M31" s="38" t="str">
        <f>_xll.Assistant.XL.RIK_AC("INF02__;INF02@E=1,S=1031,G=0,T=0,P=0:@R=A,S=1000,V={0}:R=B,S=1022,V={1}:R=C,S=1001|1,V={2}:R=D,S=1023,V={3}:R=E,S=1044,V={4}:R=F,S=1012|3,V=&lt;&gt;Situation:",$G$1,M$2,$B31,M$3,$J$1)</f>
        <v/>
      </c>
      <c r="N31" s="38" t="str">
        <f>_xll.Assistant.XL.RIK_AC("INF02__;INF02@E=1,S=1031,G=0,T=0,P=0:@R=A,S=1000,V={0}:R=B,S=1022,V={1}:R=C,S=1001|1,V={2}:R=D,S=1023,V={3}:R=E,S=1044,V={4}:R=F,S=1012|3,V=&lt;&gt;Situation:",$G$1,$D$2,$B31,N$3,$J$1)</f>
        <v/>
      </c>
      <c r="O31" s="39" t="e">
        <f t="shared" si="14"/>
        <v>#VALUE!</v>
      </c>
      <c r="P31" s="40" t="e">
        <f t="shared" si="15"/>
        <v>#VALUE!</v>
      </c>
    </row>
    <row r="32" spans="1:16" ht="15.6" x14ac:dyDescent="0.3">
      <c r="A32" t="s">
        <v>126</v>
      </c>
      <c r="B32" s="37" t="s">
        <v>127</v>
      </c>
      <c r="C32" s="38" t="str">
        <f>_xll.Assistant.XL.RIK_AC("INF02__;INF02@E=1,S=1031,G=0,T=0,P=0:@R=A,S=1000,V={0}:R=B,S=1022,V={1}:R=C,S=1001|1,V={2}:R=D,S=1023,V={3}:R=E,S=1044,V={4}:R=F,S=1012|3,V=&lt;&gt;Situation:",$G$1,C$2,$B32,C$3,$J$1)</f>
        <v/>
      </c>
      <c r="D32" s="38" t="str">
        <f>_xll.Assistant.XL.RIK_AC("INF02__;INF02@E=1,S=1031,G=0,T=0,P=0:@R=A,S=1000,V={0}:R=B,S=1022,V={1}:R=C,S=1001|1,V={2}:R=D,S=1023,V={3}:R=E,S=1044,V={4}:R=F,S=1012|3,V=&lt;&gt;Situation:",$G$1,D$2,$B32,D$3,$J$1)</f>
        <v/>
      </c>
      <c r="E32" s="39" t="e">
        <f t="shared" si="12"/>
        <v>#VALUE!</v>
      </c>
      <c r="F32" s="40" t="e">
        <f t="shared" si="13"/>
        <v>#VALUE!</v>
      </c>
      <c r="G32" s="41" t="s">
        <v>128</v>
      </c>
      <c r="H32" s="41"/>
      <c r="I32" s="41"/>
      <c r="J32" s="41"/>
      <c r="K32" s="41"/>
      <c r="L32" s="41"/>
      <c r="M32" s="38" t="str">
        <f>_xll.Assistant.XL.RIK_AC("INF02__;INF02@E=1,S=1031,G=0,T=0,P=0:@R=A,S=1000,V={0}:R=B,S=1022,V={1}:R=C,S=1001|1,V={2}:R=D,S=1023,V={3}:R=E,S=1044,V={4}:R=F,S=1012|3,V=&lt;&gt;Situation:",$G$1,M$2,$B32,M$3,$J$1)</f>
        <v/>
      </c>
      <c r="N32" s="38" t="str">
        <f>_xll.Assistant.XL.RIK_AC("INF02__;INF02@E=1,S=1031,G=0,T=0,P=0:@R=A,S=1000,V={0}:R=B,S=1022,V={1}:R=C,S=1001|1,V={2}:R=D,S=1023,V={3}:R=E,S=1044,V={4}:R=F,S=1012|3,V=&lt;&gt;Situation:",$G$1,$D$2,$B32,N$3,$J$1)</f>
        <v/>
      </c>
      <c r="O32" s="39" t="e">
        <f t="shared" si="14"/>
        <v>#VALUE!</v>
      </c>
      <c r="P32" s="40" t="e">
        <f t="shared" si="15"/>
        <v>#VALUE!</v>
      </c>
    </row>
    <row r="33" spans="1:16" ht="15.6" x14ac:dyDescent="0.3">
      <c r="A33" t="s">
        <v>129</v>
      </c>
      <c r="B33" s="37" t="s">
        <v>130</v>
      </c>
      <c r="C33" s="38" t="str">
        <f>_xll.Assistant.XL.RIK_AC("INF02__;INF02@E=1,S=1031,G=0,T=0,P=0:@R=A,S=1000,V={0}:R=B,S=1022,V={1}:R=C,S=1001|1,V={2}:R=D,S=1023,V={3}:R=E,S=1044,V={4}:R=F,S=1012|3,V=&lt;&gt;Situation:",$G$1,C$2,$B33,C$3,$J$1)</f>
        <v/>
      </c>
      <c r="D33" s="38" t="str">
        <f>_xll.Assistant.XL.RIK_AC("INF02__;INF02@E=1,S=1031,G=0,T=0,P=0:@R=A,S=1000,V={0}:R=B,S=1022,V={1}:R=C,S=1001|1,V={2}:R=D,S=1023,V={3}:R=E,S=1044,V={4}:R=F,S=1012|3,V=&lt;&gt;Situation:",$G$1,D$2,$B33,D$3,$J$1)</f>
        <v/>
      </c>
      <c r="E33" s="39" t="e">
        <f t="shared" si="12"/>
        <v>#VALUE!</v>
      </c>
      <c r="F33" s="40" t="e">
        <f t="shared" si="13"/>
        <v>#VALUE!</v>
      </c>
      <c r="G33" s="41" t="s">
        <v>131</v>
      </c>
      <c r="H33" s="41"/>
      <c r="I33" s="41"/>
      <c r="J33" s="41"/>
      <c r="K33" s="41"/>
      <c r="L33" s="41"/>
      <c r="M33" s="38" t="str">
        <f>_xll.Assistant.XL.RIK_AC("INF02__;INF02@E=1,S=1031,G=0,T=0,P=0:@R=A,S=1000,V={0}:R=B,S=1022,V={1}:R=C,S=1001|1,V={2}:R=D,S=1023,V={3}:R=E,S=1044,V={4}:R=F,S=1012|3,V=&lt;&gt;Situation:",$G$1,M$2,$B33,M$3,$J$1)</f>
        <v/>
      </c>
      <c r="N33" s="38" t="str">
        <f>_xll.Assistant.XL.RIK_AC("INF02__;INF02@E=1,S=1031,G=0,T=0,P=0:@R=A,S=1000,V={0}:R=B,S=1022,V={1}:R=C,S=1001|1,V={2}:R=D,S=1023,V={3}:R=E,S=1044,V={4}:R=F,S=1012|3,V=&lt;&gt;Situation:",$G$1,$D$2,$B33,N$3,$J$1)</f>
        <v/>
      </c>
      <c r="O33" s="39" t="e">
        <f t="shared" si="14"/>
        <v>#VALUE!</v>
      </c>
      <c r="P33" s="40" t="e">
        <f t="shared" si="15"/>
        <v>#VALUE!</v>
      </c>
    </row>
    <row r="34" spans="1:16" ht="15.6" x14ac:dyDescent="0.3">
      <c r="A34" t="s">
        <v>132</v>
      </c>
      <c r="B34" s="37" t="s">
        <v>133</v>
      </c>
      <c r="C34" s="38" t="str">
        <f>_xll.Assistant.XL.RIK_AC("INF02__;INF02@E=1,S=1031,G=0,T=0,P=0:@R=A,S=1000,V={0}:R=B,S=1022,V={1}:R=C,S=1001|1,V={2}:R=D,S=1023,V={3}:R=E,S=1044,V={4}:R=F,S=1012|3,V=&lt;&gt;Situation:",$G$1,C$2,$B34,C$3,$J$1)</f>
        <v/>
      </c>
      <c r="D34" s="38" t="str">
        <f>_xll.Assistant.XL.RIK_AC("INF02__;INF02@E=1,S=1031,G=0,T=0,P=0:@R=A,S=1000,V={0}:R=B,S=1022,V={1}:R=C,S=1001|1,V={2}:R=D,S=1023,V={3}:R=E,S=1044,V={4}:R=F,S=1012|3,V=&lt;&gt;Situation:",$G$1,D$2,$B34,D$3,$J$1)</f>
        <v/>
      </c>
      <c r="E34" s="39" t="e">
        <f t="shared" si="12"/>
        <v>#VALUE!</v>
      </c>
      <c r="F34" s="40" t="e">
        <f t="shared" si="13"/>
        <v>#VALUE!</v>
      </c>
      <c r="G34" s="41" t="s">
        <v>134</v>
      </c>
      <c r="H34" s="41"/>
      <c r="I34" s="41"/>
      <c r="J34" s="41"/>
      <c r="K34" s="41"/>
      <c r="L34" s="41"/>
      <c r="M34" s="38" t="str">
        <f>_xll.Assistant.XL.RIK_AC("INF02__;INF02@E=1,S=1031,G=0,T=0,P=0:@R=A,S=1000,V={0}:R=B,S=1022,V={1}:R=C,S=1001|1,V={2}:R=D,S=1023,V={3}:R=E,S=1044,V={4}:R=F,S=1012|3,V=&lt;&gt;Situation:",$G$1,M$2,$B34,M$3,$J$1)</f>
        <v/>
      </c>
      <c r="N34" s="38" t="str">
        <f>_xll.Assistant.XL.RIK_AC("INF02__;INF02@E=1,S=1031,G=0,T=0,P=0:@R=A,S=1000,V={0}:R=B,S=1022,V={1}:R=C,S=1001|1,V={2}:R=D,S=1023,V={3}:R=E,S=1044,V={4}:R=F,S=1012|3,V=&lt;&gt;Situation:",$G$1,$D$2,$B34,N$3,$J$1)</f>
        <v/>
      </c>
      <c r="O34" s="39" t="e">
        <f t="shared" si="14"/>
        <v>#VALUE!</v>
      </c>
      <c r="P34" s="40" t="e">
        <f t="shared" si="15"/>
        <v>#VALUE!</v>
      </c>
    </row>
    <row r="35" spans="1:16" ht="15.6" x14ac:dyDescent="0.3">
      <c r="A35" t="s">
        <v>135</v>
      </c>
      <c r="B35" s="37" t="s">
        <v>136</v>
      </c>
      <c r="C35" s="38" t="str">
        <f>_xll.Assistant.XL.RIK_AC("INF02__;INF02@E=1,S=1031,G=0,T=0,P=0:@R=A,S=1000,V={0}:R=B,S=1022,V={1}:R=C,S=1001|1,V={2}:R=D,S=1023,V={3}:R=E,S=1044,V={4}:R=F,S=1012|3,V=&lt;&gt;Situation:",$G$1,C$2,$B35,C$3,$J$1)</f>
        <v/>
      </c>
      <c r="D35" s="38" t="str">
        <f>_xll.Assistant.XL.RIK_AC("INF02__;INF02@E=1,S=1031,G=0,T=0,P=0:@R=A,S=1000,V={0}:R=B,S=1022,V={1}:R=C,S=1001|1,V={2}:R=D,S=1023,V={3}:R=E,S=1044,V={4}:R=F,S=1012|3,V=&lt;&gt;Situation:",$G$1,D$2,$B35,D$3,$J$1)</f>
        <v/>
      </c>
      <c r="E35" s="39" t="e">
        <f t="shared" si="12"/>
        <v>#VALUE!</v>
      </c>
      <c r="F35" s="40" t="e">
        <f t="shared" si="13"/>
        <v>#VALUE!</v>
      </c>
      <c r="G35" s="41" t="s">
        <v>137</v>
      </c>
      <c r="H35" s="41"/>
      <c r="I35" s="41"/>
      <c r="J35" s="41"/>
      <c r="K35" s="41"/>
      <c r="L35" s="41"/>
      <c r="M35" s="38" t="str">
        <f>_xll.Assistant.XL.RIK_AC("INF02__;INF02@E=1,S=1031,G=0,T=0,P=0:@R=A,S=1000,V={0}:R=B,S=1022,V={1}:R=C,S=1001|1,V={2}:R=D,S=1023,V={3}:R=E,S=1044,V={4}:R=F,S=1012|3,V=&lt;&gt;Situation:",$G$1,M$2,$B35,M$3,$J$1)</f>
        <v/>
      </c>
      <c r="N35" s="38" t="str">
        <f>_xll.Assistant.XL.RIK_AC("INF02__;INF02@E=1,S=1031,G=0,T=0,P=0:@R=A,S=1000,V={0}:R=B,S=1022,V={1}:R=C,S=1001|1,V={2}:R=D,S=1023,V={3}:R=E,S=1044,V={4}:R=F,S=1012|3,V=&lt;&gt;Situation:",$G$1,$D$2,$B35,N$3,$J$1)</f>
        <v/>
      </c>
      <c r="O35" s="39" t="e">
        <f t="shared" si="14"/>
        <v>#VALUE!</v>
      </c>
      <c r="P35" s="40" t="e">
        <f t="shared" si="15"/>
        <v>#VALUE!</v>
      </c>
    </row>
    <row r="36" spans="1:16" ht="15.6" x14ac:dyDescent="0.3">
      <c r="A36" t="s">
        <v>138</v>
      </c>
      <c r="B36" s="37" t="s">
        <v>139</v>
      </c>
      <c r="C36" s="38" t="str">
        <f>_xll.Assistant.XL.RIK_AC("INF02__;INF02@E=1,S=1031,G=0,T=0,P=0:@R=A,S=1000,V={0}:R=B,S=1022,V={1}:R=C,S=1001|1,V={2}:R=D,S=1023,V={3}:R=E,S=1044,V={4}:R=F,S=1012|3,V=&lt;&gt;Situation:",$G$1,C$2,$B36,C$3,$J$1)</f>
        <v/>
      </c>
      <c r="D36" s="38" t="str">
        <f>_xll.Assistant.XL.RIK_AC("INF02__;INF02@E=1,S=1031,G=0,T=0,P=0:@R=A,S=1000,V={0}:R=B,S=1022,V={1}:R=C,S=1001|1,V={2}:R=D,S=1023,V={3}:R=E,S=1044,V={4}:R=F,S=1012|3,V=&lt;&gt;Situation:",$G$1,D$2,$B36,D$3,$J$1)</f>
        <v/>
      </c>
      <c r="E36" s="39" t="e">
        <f t="shared" si="12"/>
        <v>#VALUE!</v>
      </c>
      <c r="F36" s="40" t="e">
        <f t="shared" si="13"/>
        <v>#VALUE!</v>
      </c>
      <c r="G36" s="41" t="s">
        <v>140</v>
      </c>
      <c r="H36" s="41"/>
      <c r="I36" s="41"/>
      <c r="J36" s="41"/>
      <c r="K36" s="41"/>
      <c r="L36" s="41"/>
      <c r="M36" s="38" t="str">
        <f>_xll.Assistant.XL.RIK_AC("INF02__;INF02@E=1,S=1031,G=0,T=0,P=0:@R=A,S=1000,V={0}:R=B,S=1022,V={1}:R=C,S=1001|1,V={2}:R=D,S=1023,V={3}:R=E,S=1044,V={4}:R=F,S=1012|3,V=&lt;&gt;Situation:",$G$1,M$2,$B36,M$3,$J$1)</f>
        <v/>
      </c>
      <c r="N36" s="38" t="str">
        <f>_xll.Assistant.XL.RIK_AC("INF02__;INF02@E=1,S=1031,G=0,T=0,P=0:@R=A,S=1000,V={0}:R=B,S=1022,V={1}:R=C,S=1001|1,V={2}:R=D,S=1023,V={3}:R=E,S=1044,V={4}:R=F,S=1012|3,V=&lt;&gt;Situation:",$G$1,$D$2,$B36,N$3,$J$1)</f>
        <v/>
      </c>
      <c r="O36" s="39" t="e">
        <f t="shared" si="14"/>
        <v>#VALUE!</v>
      </c>
      <c r="P36" s="40" t="e">
        <f t="shared" si="15"/>
        <v>#VALUE!</v>
      </c>
    </row>
    <row r="37" spans="1:16" ht="15.6" x14ac:dyDescent="0.3">
      <c r="B37" s="37" t="s">
        <v>141</v>
      </c>
      <c r="C37" s="38" t="str">
        <f>_xll.Assistant.XL.RIK_AC("INF02__;INF02@E=1,S=1031,G=0,T=0,P=0:@R=A,S=1000,V={0}:R=B,S=1022,V={1}:R=C,S=1001|1,V={2}:R=D,S=1023,V={3}:R=E,S=1044,V={4}:R=F,S=1012|3,V=&lt;&gt;Situation:",$G$1,C$2,$B37,C$3,$J$1)</f>
        <v/>
      </c>
      <c r="D37" s="38" t="str">
        <f>_xll.Assistant.XL.RIK_AC("INF02__;INF02@E=1,S=1031,G=0,T=0,P=0:@R=A,S=1000,V={0}:R=B,S=1022,V={1}:R=C,S=1001|1,V={2}:R=D,S=1023,V={3}:R=E,S=1044,V={4}:R=F,S=1012|3,V=&lt;&gt;Situation:",$G$1,D$2,$B37,D$3,$J$1)</f>
        <v/>
      </c>
      <c r="E37" s="39" t="e">
        <f t="shared" si="12"/>
        <v>#VALUE!</v>
      </c>
      <c r="F37" s="40" t="e">
        <f t="shared" si="13"/>
        <v>#VALUE!</v>
      </c>
      <c r="G37" s="41" t="s">
        <v>142</v>
      </c>
      <c r="H37" s="41"/>
      <c r="I37" s="41"/>
      <c r="J37" s="41"/>
      <c r="K37" s="41"/>
      <c r="L37" s="41"/>
      <c r="M37" s="38" t="str">
        <f>_xll.Assistant.XL.RIK_AC("INF02__;INF02@E=1,S=1031,G=0,T=0,P=0:@R=A,S=1000,V={0}:R=B,S=1022,V={1}:R=C,S=1001|1,V={2}:R=D,S=1023,V={3}:R=E,S=1044,V={4}:R=F,S=1012|3,V=&lt;&gt;Situation:",$G$1,M$2,$B37,M$3,$J$1)</f>
        <v/>
      </c>
      <c r="N37" s="38" t="str">
        <f>_xll.Assistant.XL.RIK_AC("INF02__;INF02@E=1,S=1031,G=0,T=0,P=0:@R=A,S=1000,V={0}:R=B,S=1022,V={1}:R=C,S=1001|1,V={2}:R=D,S=1023,V={3}:R=E,S=1044,V={4}:R=F,S=1012|3,V=&lt;&gt;Situation:",$G$1,$D$2,$B37,N$3,$J$1)</f>
        <v/>
      </c>
      <c r="O37" s="39" t="e">
        <f t="shared" si="14"/>
        <v>#VALUE!</v>
      </c>
      <c r="P37" s="40" t="e">
        <f t="shared" si="15"/>
        <v>#VALUE!</v>
      </c>
    </row>
    <row r="38" spans="1:16" ht="15" x14ac:dyDescent="0.3">
      <c r="B38" s="42" t="s">
        <v>80</v>
      </c>
      <c r="C38" s="43">
        <f t="shared" ref="C38:D38" si="16">SUM(C33:C37)</f>
        <v>0</v>
      </c>
      <c r="D38" s="43">
        <f t="shared" si="16"/>
        <v>0</v>
      </c>
      <c r="E38" s="44"/>
      <c r="F38" s="45"/>
      <c r="G38" s="46" t="s">
        <v>143</v>
      </c>
      <c r="H38" s="46"/>
      <c r="I38" s="46"/>
      <c r="J38" s="46"/>
      <c r="K38" s="46"/>
      <c r="L38" s="46"/>
      <c r="M38" s="43">
        <f>SUM(M32:M36)</f>
        <v>0</v>
      </c>
      <c r="N38" s="43" t="str">
        <f>_xll.Assistant.XL.RIK_AC("INF02__;INF02@E=1,S=1031,G=0,T=0,P=0:@R=A,S=1000,V={0}:R=B,S=1022,V={1}:R=C,S=1001|1,V={2}:R=D,S=1023,V={3}:R=E,S=1044,V={4}:R=F,S=1012|3,V=&lt;&gt;Situation:",$G$1,$D$2,$B38,N$3,$J$1)</f>
        <v/>
      </c>
      <c r="O38" s="44"/>
      <c r="P38" s="45"/>
    </row>
    <row r="39" spans="1:16" ht="15.6" x14ac:dyDescent="0.3">
      <c r="A39" t="s">
        <v>144</v>
      </c>
      <c r="B39" s="37" t="s">
        <v>145</v>
      </c>
      <c r="C39" s="38" t="str">
        <f>_xll.Assistant.XL.RIK_AC("INF02__;INF02@E=1,S=1031,G=0,T=0,P=0:@R=A,S=1000,V={0}:R=B,S=1022,V={1}:R=C,S=1001|1,V={2}:R=D,S=1023,V={3}:R=E,S=1044,V={4}:R=F,S=1012|3,V=&lt;&gt;Situation:",$G$1,C$2,$B39,C$3,$J$1)</f>
        <v/>
      </c>
      <c r="D39" s="38" t="str">
        <f>_xll.Assistant.XL.RIK_AC("INF02__;INF02@E=1,S=1031,G=0,T=0,P=0:@R=A,S=1000,V={0}:R=B,S=1022,V={1}:R=C,S=1001|1,V={2}:R=D,S=1023,V={3}:R=E,S=1044,V={4}:R=F,S=1012|3,V=&lt;&gt;Situation:",$G$1,D$2,$B39,D$3,$J$1)</f>
        <v/>
      </c>
      <c r="E39" s="39" t="e">
        <f t="shared" ref="E39:E42" si="17">C39-D39</f>
        <v>#VALUE!</v>
      </c>
      <c r="F39" s="40" t="e">
        <f t="shared" ref="F39:F42" si="18">IF(D39=0,0,(C39-D39)/D39)</f>
        <v>#VALUE!</v>
      </c>
      <c r="G39" s="41" t="s">
        <v>146</v>
      </c>
      <c r="H39" s="41"/>
      <c r="I39" s="41"/>
      <c r="J39" s="41"/>
      <c r="K39" s="41"/>
      <c r="L39" s="41"/>
      <c r="M39" s="38" t="str">
        <f>_xll.Assistant.XL.RIK_AC("INF02__;INF02@E=1,S=1031,G=0,T=0,P=0:@R=A,S=1000,V={0}:R=B,S=1022,V={1}:R=C,S=1001|1,V={2}:R=D,S=1023,V={3}:R=E,S=1044,V={4}:R=F,S=1012|3,V=&lt;&gt;Situation:",$G$1,M$2,$B39,M$3,$J$1)</f>
        <v/>
      </c>
      <c r="N39" s="38" t="str">
        <f>_xll.Assistant.XL.RIK_AC("INF02__;INF02@E=1,S=1031,G=0,T=0,P=0:@R=A,S=1000,V={0}:R=B,S=1022,V={1}:R=C,S=1001|1,V={2}:R=D,S=1023,V={3}:R=E,S=1044,V={4}:R=F,S=1012|3,V=&lt;&gt;Situation:",$G$1,$D$2,$B39,N$3,$J$1)</f>
        <v/>
      </c>
      <c r="O39" s="39" t="e">
        <f t="shared" ref="O39:O42" si="19">M39-N39</f>
        <v>#VALUE!</v>
      </c>
      <c r="P39" s="40" t="e">
        <f t="shared" ref="P39:P42" si="20">IF(N39=0,0,(M39-N39)/N39)</f>
        <v>#VALUE!</v>
      </c>
    </row>
    <row r="40" spans="1:16" ht="15.6" x14ac:dyDescent="0.3">
      <c r="A40" t="s">
        <v>147</v>
      </c>
      <c r="B40" s="37" t="s">
        <v>148</v>
      </c>
      <c r="C40" s="38" t="str">
        <f>_xll.Assistant.XL.RIK_AC("INF02__;INF02@E=1,S=1031,G=0,T=0,P=0:@R=A,S=1000,V={0}:R=B,S=1022,V={1}:R=C,S=1001|1,V={2}:R=D,S=1023,V={3}:R=E,S=1044,V={4}:R=F,S=1012|3,V=&lt;&gt;Situation:",$G$1,C$2,$B40,C$3,$J$1)</f>
        <v/>
      </c>
      <c r="D40" s="38" t="str">
        <f>_xll.Assistant.XL.RIK_AC("INF02__;INF02@E=1,S=1031,G=0,T=0,P=0:@R=A,S=1000,V={0}:R=B,S=1022,V={1}:R=C,S=1001|1,V={2}:R=D,S=1023,V={3}:R=E,S=1044,V={4}:R=F,S=1012|3,V=&lt;&gt;Situation:",$G$1,D$2,$B40,D$3,$J$1)</f>
        <v/>
      </c>
      <c r="E40" s="39" t="e">
        <f t="shared" si="17"/>
        <v>#VALUE!</v>
      </c>
      <c r="F40" s="40" t="e">
        <f t="shared" si="18"/>
        <v>#VALUE!</v>
      </c>
      <c r="G40" s="41" t="s">
        <v>149</v>
      </c>
      <c r="H40" s="41"/>
      <c r="I40" s="41"/>
      <c r="J40" s="41"/>
      <c r="K40" s="41"/>
      <c r="L40" s="41"/>
      <c r="M40" s="38" t="str">
        <f>_xll.Assistant.XL.RIK_AC("INF02__;INF02@E=1,S=1031,G=0,T=0,P=0:@R=A,S=1000,V={0}:R=B,S=1022,V={1}:R=C,S=1001|1,V={2}:R=D,S=1023,V={3}:R=E,S=1044,V={4}:R=F,S=1012|3,V=&lt;&gt;Situation:",$G$1,M$2,$B40,M$3,$J$1)</f>
        <v/>
      </c>
      <c r="N40" s="38" t="str">
        <f>_xll.Assistant.XL.RIK_AC("INF02__;INF02@E=1,S=1031,G=0,T=0,P=0:@R=A,S=1000,V={0}:R=B,S=1022,V={1}:R=C,S=1001|1,V={2}:R=D,S=1023,V={3}:R=E,S=1044,V={4}:R=F,S=1012|3,V=&lt;&gt;Situation:",$G$1,$D$2,$B40,N$3,$J$1)</f>
        <v/>
      </c>
      <c r="O40" s="39" t="e">
        <f t="shared" si="19"/>
        <v>#VALUE!</v>
      </c>
      <c r="P40" s="40" t="e">
        <f t="shared" si="20"/>
        <v>#VALUE!</v>
      </c>
    </row>
    <row r="41" spans="1:16" ht="15" customHeight="1" x14ac:dyDescent="0.3">
      <c r="A41" t="s">
        <v>150</v>
      </c>
      <c r="B41" s="37" t="s">
        <v>151</v>
      </c>
      <c r="C41" s="38" t="str">
        <f>_xll.Assistant.XL.RIK_AC("INF02__;INF02@E=1,S=1031,G=0,T=0,P=0:@R=A,S=1000,V={0}:R=B,S=1022,V={1}:R=C,S=1001|1,V={2}:R=D,S=1023,V={3}:R=E,S=1044,V={4}:R=F,S=1012|3,V=&lt;&gt;Situation:",$G$1,C$2,$B41,C$3,$J$1)</f>
        <v/>
      </c>
      <c r="D41" s="38" t="str">
        <f>_xll.Assistant.XL.RIK_AC("INF02__;INF02@E=1,S=1031,G=0,T=0,P=0:@R=A,S=1000,V={0}:R=B,S=1022,V={1}:R=C,S=1001|1,V={2}:R=D,S=1023,V={3}:R=E,S=1044,V={4}:R=F,S=1012|3,V=&lt;&gt;Situation:",$G$1,D$2,$B41,D$3,$J$1)</f>
        <v/>
      </c>
      <c r="E41" s="39" t="e">
        <f t="shared" si="17"/>
        <v>#VALUE!</v>
      </c>
      <c r="F41" s="40" t="e">
        <f t="shared" si="18"/>
        <v>#VALUE!</v>
      </c>
      <c r="G41" s="41" t="s">
        <v>152</v>
      </c>
      <c r="H41" s="41"/>
      <c r="I41" s="41"/>
      <c r="J41" s="41"/>
      <c r="K41" s="41"/>
      <c r="L41" s="41"/>
      <c r="M41" s="38" t="str">
        <f>_xll.Assistant.XL.RIK_AC("INF02__;INF02@E=1,S=1031,G=0,T=0,P=0:@R=A,S=1000,V={0}:R=B,S=1022,V={1}:R=C,S=1001|1,V={2}:R=D,S=1023,V={3}:R=E,S=1044,V={4}:R=F,S=1012|3,V=&lt;&gt;Situation:",$G$1,M$2,$B41,M$3,$J$1)</f>
        <v/>
      </c>
      <c r="N41" s="38" t="str">
        <f>_xll.Assistant.XL.RIK_AC("INF02__;INF02@E=1,S=1031,G=0,T=0,P=0:@R=A,S=1000,V={0}:R=B,S=1022,V={1}:R=C,S=1001|1,V={2}:R=D,S=1023,V={3}:R=E,S=1044,V={4}:R=F,S=1012|3,V=&lt;&gt;Situation:",$G$1,$D$2,$B41,N$3,$J$1)</f>
        <v/>
      </c>
      <c r="O41" s="39" t="e">
        <f t="shared" si="19"/>
        <v>#VALUE!</v>
      </c>
      <c r="P41" s="40" t="e">
        <f t="shared" si="20"/>
        <v>#VALUE!</v>
      </c>
    </row>
    <row r="42" spans="1:16" ht="15.6" x14ac:dyDescent="0.3">
      <c r="A42" t="s">
        <v>153</v>
      </c>
      <c r="B42" s="37" t="s">
        <v>154</v>
      </c>
      <c r="C42" s="38" t="str">
        <f>_xll.Assistant.XL.RIK_AC("INF02__;INF02@E=1,S=1031,G=0,T=0,P=0:@R=A,S=1000,V={0}:R=B,S=1022,V={1}:R=C,S=1001|1,V={2}:R=D,S=1023,V={3}:R=E,S=1044,V={4}:R=F,S=1012|3,V=&lt;&gt;Situation:",$G$1,C$2,$B42,C$3,$J$1)</f>
        <v/>
      </c>
      <c r="D42" s="38" t="str">
        <f>_xll.Assistant.XL.RIK_AC("INF02__;INF02@E=1,S=1031,G=0,T=0,P=0:@R=A,S=1000,V={0}:R=B,S=1022,V={1}:R=C,S=1001|1,V={2}:R=D,S=1023,V={3}:R=E,S=1044,V={4}:R=F,S=1012|3,V=&lt;&gt;Situation:",$G$1,D$2,$B42,D$3,$J$1)</f>
        <v/>
      </c>
      <c r="E42" s="39" t="e">
        <f t="shared" si="17"/>
        <v>#VALUE!</v>
      </c>
      <c r="F42" s="40" t="e">
        <f t="shared" si="18"/>
        <v>#VALUE!</v>
      </c>
      <c r="G42" s="41" t="s">
        <v>155</v>
      </c>
      <c r="H42" s="41"/>
      <c r="I42" s="41"/>
      <c r="J42" s="41"/>
      <c r="K42" s="41"/>
      <c r="L42" s="41"/>
      <c r="M42" s="38" t="str">
        <f>_xll.Assistant.XL.RIK_AC("INF02__;INF02@E=1,S=1031,G=0,T=0,P=0:@R=A,S=1000,V={0}:R=B,S=1022,V={1}:R=C,S=1001|1,V={2}:R=D,S=1023,V={3}:R=E,S=1044,V={4}:R=F,S=1012|3,V=&lt;&gt;Situation:",$G$1,M$2,$B42,M$3,$J$1)</f>
        <v/>
      </c>
      <c r="N42" s="38" t="str">
        <f>_xll.Assistant.XL.RIK_AC("INF02__;INF02@E=1,S=1031,G=0,T=0,P=0:@R=A,S=1000,V={0}:R=B,S=1022,V={1}:R=C,S=1001|1,V={2}:R=D,S=1023,V={3}:R=E,S=1044,V={4}:R=F,S=1012|3,V=&lt;&gt;Situation:",$G$1,$D$2,$B42,N$3,$J$1)</f>
        <v/>
      </c>
      <c r="O42" s="39" t="e">
        <f t="shared" si="19"/>
        <v>#VALUE!</v>
      </c>
      <c r="P42" s="40" t="e">
        <f t="shared" si="20"/>
        <v>#VALUE!</v>
      </c>
    </row>
    <row r="43" spans="1:16" ht="15" x14ac:dyDescent="0.3">
      <c r="B43" s="42" t="s">
        <v>80</v>
      </c>
      <c r="C43" s="43">
        <f t="shared" ref="C43:D43" si="21">SUM(C39:C42)</f>
        <v>0</v>
      </c>
      <c r="D43" s="43">
        <f t="shared" si="21"/>
        <v>0</v>
      </c>
      <c r="E43" s="44"/>
      <c r="F43" s="45"/>
      <c r="G43" s="46" t="s">
        <v>156</v>
      </c>
      <c r="H43" s="46"/>
      <c r="I43" s="46"/>
      <c r="J43" s="46"/>
      <c r="K43" s="46"/>
      <c r="L43" s="46"/>
      <c r="M43" s="43">
        <f t="shared" ref="M43" si="22">SUM(M39:M42)</f>
        <v>0</v>
      </c>
      <c r="N43" s="43" t="str">
        <f>_xll.Assistant.XL.RIK_AC("INF02__;INF02@E=1,S=1031,G=0,T=0,P=0:@R=A,S=1000,V={0}:R=B,S=1022,V={1}:R=C,S=1001|1,V={2}:R=D,S=1023,V={3}:R=E,S=1044,V={4}:R=F,S=1012|3,V=&lt;&gt;Situation:",$G$1,$D$2,$B43,N$3,$J$1)</f>
        <v/>
      </c>
      <c r="O43" s="44"/>
      <c r="P43" s="45"/>
    </row>
    <row r="44" spans="1:16" ht="15" x14ac:dyDescent="0.3">
      <c r="B44" s="42" t="s">
        <v>80</v>
      </c>
      <c r="C44" s="47">
        <f>C38+C43</f>
        <v>0</v>
      </c>
      <c r="D44" s="47">
        <f>D38+D43</f>
        <v>0</v>
      </c>
      <c r="E44" s="48"/>
      <c r="F44" s="36"/>
      <c r="G44" s="49" t="s">
        <v>157</v>
      </c>
      <c r="H44" s="49"/>
      <c r="I44" s="49"/>
      <c r="J44" s="49"/>
      <c r="K44" s="49"/>
      <c r="L44" s="49"/>
      <c r="M44" s="47">
        <f>M38+M43</f>
        <v>0</v>
      </c>
      <c r="N44" s="47" t="str">
        <f>_xll.Assistant.XL.RIK_AC("INF02__;INF02@E=1,S=1031,G=0,T=0,P=0:@R=A,S=1000,V={0}:R=B,S=1022,V={1}:R=C,S=1001|1,V={2}:R=D,S=1023,V={3}:R=E,S=1044,V={4}:R=F,S=1012|3,V=&lt;&gt;Situation:",$G$1,$D$2,$B44,N$3,$J$1)</f>
        <v/>
      </c>
      <c r="O44" s="48"/>
      <c r="P44" s="36"/>
    </row>
    <row r="45" spans="1:16" ht="15" customHeight="1" x14ac:dyDescent="0.3">
      <c r="B45" s="42" t="s">
        <v>80</v>
      </c>
      <c r="C45" s="47" t="e">
        <f>C30+C31+C32+C44</f>
        <v>#VALUE!</v>
      </c>
      <c r="D45" s="47" t="e">
        <f>D30+D31+D32+D44</f>
        <v>#VALUE!</v>
      </c>
      <c r="E45" s="48"/>
      <c r="F45" s="36"/>
      <c r="G45" s="49" t="s">
        <v>158</v>
      </c>
      <c r="H45" s="49"/>
      <c r="I45" s="49"/>
      <c r="J45" s="49"/>
      <c r="K45" s="49"/>
      <c r="L45" s="49"/>
      <c r="M45" s="47" t="e">
        <f>M29+M30+M31+M44</f>
        <v>#VALUE!</v>
      </c>
      <c r="N45" s="47" t="str">
        <f>_xll.Assistant.XL.RIK_AC("INF02__;INF02@E=1,S=1031,G=0,T=0,P=0:@R=A,S=1000,V={0}:R=B,S=1022,V={1}:R=C,S=1001|1,V={2}:R=D,S=1023,V={3}:R=E,S=1044,V={4}:R=F,S=1012|3,V=&lt;&gt;Situation:",$G$1,$D$2,$B45,N$3,$J$1)</f>
        <v/>
      </c>
      <c r="O45" s="48"/>
      <c r="P45" s="36"/>
    </row>
    <row r="46" spans="1:16" ht="15.6" x14ac:dyDescent="0.3">
      <c r="A46" t="s">
        <v>159</v>
      </c>
      <c r="B46" s="42" t="s">
        <v>160</v>
      </c>
      <c r="C46" s="38" t="str">
        <f>_xll.Assistant.XL.RIK_AC("INF02__;INF02@E=1,S=1031,G=0,T=0,P=0:@R=A,S=1000,V={0}:R=B,S=1022,V={1}:R=C,S=1001|1,V={2}:R=D,S=1023,V={3}:R=E,S=1044,V={4}:R=F,S=1012|3,V=&lt;&gt;Situation:",$G$1,C$2,$B46,C$3,$J$1)</f>
        <v/>
      </c>
      <c r="D46" s="38" t="str">
        <f>_xll.Assistant.XL.RIK_AC("INF02__;INF02@E=1,S=1031,G=0,T=0,P=0:@R=A,S=1000,V={0}:R=B,S=1022,V={1}:R=C,S=1001|1,V={2}:R=D,S=1023,V={3}:R=E,S=1044,V={4}:R=F,S=1012|3,V=&lt;&gt;Situation:",$G$1,D$2,$B46,D$3,$J$1)</f>
        <v/>
      </c>
      <c r="E46" s="39" t="e">
        <f t="shared" ref="E46:E48" si="23">C46-D46</f>
        <v>#VALUE!</v>
      </c>
      <c r="F46" s="40" t="e">
        <f t="shared" ref="F46:F48" si="24">IF(D46=0,0,(C46-D46)/D46)</f>
        <v>#VALUE!</v>
      </c>
      <c r="G46" s="41" t="s">
        <v>161</v>
      </c>
      <c r="H46" s="41"/>
      <c r="I46" s="41"/>
      <c r="J46" s="41"/>
      <c r="K46" s="41"/>
      <c r="L46" s="41"/>
      <c r="M46" s="38" t="str">
        <f>_xll.Assistant.XL.RIK_AC("INF02__;INF02@E=1,S=1031,G=0,T=0,P=0:@R=A,S=1000,V={0}:R=B,S=1022,V={1}:R=C,S=1001|1,V={2}:R=D,S=1023,V={3}:R=E,S=1044,V={4}:R=F,S=1012|3,V=&lt;&gt;Situation:",$G$1,M$2,$B46,M$3,$J$1)</f>
        <v/>
      </c>
      <c r="N46" s="38" t="str">
        <f>_xll.Assistant.XL.RIK_AC("INF02__;INF02@E=1,S=1031,G=0,T=0,P=0:@R=A,S=1000,V={0}:R=B,S=1022,V={1}:R=C,S=1001|1,V={2}:R=D,S=1023,V={3}:R=E,S=1044,V={4}:R=F,S=1012|3,V=&lt;&gt;Situation:",$G$1,$D$2,$B46,N$3,$J$1)</f>
        <v/>
      </c>
      <c r="O46" s="39" t="e">
        <f t="shared" ref="O46:O48" si="25">M46-N46</f>
        <v>#VALUE!</v>
      </c>
      <c r="P46" s="40" t="e">
        <f t="shared" ref="P46:P48" si="26">IF(N46=0,0,(M46-N46)/N46)</f>
        <v>#VALUE!</v>
      </c>
    </row>
    <row r="47" spans="1:16" ht="15.6" x14ac:dyDescent="0.3">
      <c r="A47" t="s">
        <v>162</v>
      </c>
      <c r="B47" s="37" t="s">
        <v>163</v>
      </c>
      <c r="C47" s="38" t="str">
        <f>_xll.Assistant.XL.RIK_AC("INF02__;INF02@E=1,S=1031,G=0,T=0,P=0:@R=A,S=1000,V={0}:R=B,S=1022,V={1}:R=C,S=1001|1,V={2}:R=D,S=1023,V={3}:R=E,S=1044,V={4}:R=F,S=1012|3,V=&lt;&gt;Situation:",$G$1,C$2,$B47,C$3,$J$1)</f>
        <v/>
      </c>
      <c r="D47" s="38" t="str">
        <f>_xll.Assistant.XL.RIK_AC("INF02__;INF02@E=1,S=1031,G=0,T=0,P=0:@R=A,S=1000,V={0}:R=B,S=1022,V={1}:R=C,S=1001|1,V={2}:R=D,S=1023,V={3}:R=E,S=1044,V={4}:R=F,S=1012|3,V=&lt;&gt;Situation:",$G$1,D$2,$B47,D$3,$J$1)</f>
        <v/>
      </c>
      <c r="E47" s="39" t="e">
        <f t="shared" si="23"/>
        <v>#VALUE!</v>
      </c>
      <c r="F47" s="40" t="e">
        <f t="shared" si="24"/>
        <v>#VALUE!</v>
      </c>
      <c r="G47" s="41" t="s">
        <v>164</v>
      </c>
      <c r="H47" s="41"/>
      <c r="I47" s="41"/>
      <c r="J47" s="41"/>
      <c r="K47" s="41"/>
      <c r="L47" s="41"/>
      <c r="M47" s="38" t="str">
        <f>_xll.Assistant.XL.RIK_AC("INF02__;INF02@E=1,S=1031,G=0,T=0,P=0:@R=A,S=1000,V={0}:R=B,S=1022,V={1}:R=C,S=1001|1,V={2}:R=D,S=1023,V={3}:R=E,S=1044,V={4}:R=F,S=1012|3,V=&lt;&gt;Situation:",$G$1,M$2,$B47,M$3,$J$1)</f>
        <v/>
      </c>
      <c r="N47" s="38" t="str">
        <f>_xll.Assistant.XL.RIK_AC("INF02__;INF02@E=1,S=1031,G=0,T=0,P=0:@R=A,S=1000,V={0}:R=B,S=1022,V={1}:R=C,S=1001|1,V={2}:R=D,S=1023,V={3}:R=E,S=1044,V={4}:R=F,S=1012|3,V=&lt;&gt;Situation:",$G$1,$D$2,$B47,N$3,$J$1)</f>
        <v/>
      </c>
      <c r="O47" s="39" t="e">
        <f t="shared" si="25"/>
        <v>#VALUE!</v>
      </c>
      <c r="P47" s="40" t="e">
        <f t="shared" si="26"/>
        <v>#VALUE!</v>
      </c>
    </row>
    <row r="48" spans="1:16" ht="15.6" x14ac:dyDescent="0.3">
      <c r="A48" t="s">
        <v>165</v>
      </c>
      <c r="B48" s="42" t="s">
        <v>166</v>
      </c>
      <c r="C48" s="38" t="str">
        <f>_xll.Assistant.XL.RIK_AC("INF02__;INF02@E=1,S=1031,G=0,T=0,P=0:@R=A,S=1000,V={0}:R=B,S=1022,V={1}:R=C,S=1001|1,V={2}:R=D,S=1023,V={3}:R=E,S=1044,V={4}:R=F,S=1012|3,V=&lt;&gt;Situation:",$G$1,C$2,$B48,C$3,$J$1)</f>
        <v/>
      </c>
      <c r="D48" s="38" t="str">
        <f>_xll.Assistant.XL.RIK_AC("INF02__;INF02@E=1,S=1031,G=0,T=0,P=0:@R=A,S=1000,V={0}:R=B,S=1022,V={1}:R=C,S=1001|1,V={2}:R=D,S=1023,V={3}:R=E,S=1044,V={4}:R=F,S=1012|3,V=&lt;&gt;Situation:",$G$1,D$2,$B48,D$3,$J$1)</f>
        <v/>
      </c>
      <c r="E48" s="39" t="e">
        <f t="shared" si="23"/>
        <v>#VALUE!</v>
      </c>
      <c r="F48" s="40" t="e">
        <f t="shared" si="24"/>
        <v>#VALUE!</v>
      </c>
      <c r="G48" s="41" t="s">
        <v>134</v>
      </c>
      <c r="H48" s="41"/>
      <c r="I48" s="41"/>
      <c r="J48" s="41"/>
      <c r="K48" s="41"/>
      <c r="L48" s="41"/>
      <c r="M48" s="38" t="str">
        <f>_xll.Assistant.XL.RIK_AC("INF02__;INF02@E=1,S=1031,G=0,T=0,P=0:@R=A,S=1000,V={0}:R=B,S=1022,V={1}:R=C,S=1001|1,V={2}:R=D,S=1023,V={3}:R=E,S=1044,V={4}:R=F,S=1012|3,V=&lt;&gt;Situation:",$G$1,M$2,$B48,M$3,$J$1)</f>
        <v/>
      </c>
      <c r="N48" s="38" t="str">
        <f>_xll.Assistant.XL.RIK_AC("INF02__;INF02@E=1,S=1031,G=0,T=0,P=0:@R=A,S=1000,V={0}:R=B,S=1022,V={1}:R=C,S=1001|1,V={2}:R=D,S=1023,V={3}:R=E,S=1044,V={4}:R=F,S=1012|3,V=&lt;&gt;Situation:",$G$1,$D$2,$B48,N$3,$J$1)</f>
        <v/>
      </c>
      <c r="O48" s="39" t="e">
        <f t="shared" si="25"/>
        <v>#VALUE!</v>
      </c>
      <c r="P48" s="40" t="e">
        <f t="shared" si="26"/>
        <v>#VALUE!</v>
      </c>
    </row>
    <row r="49" spans="1:16" ht="15" x14ac:dyDescent="0.3">
      <c r="B49" s="42" t="s">
        <v>80</v>
      </c>
      <c r="C49" s="43">
        <f>SUM(C46:C48)</f>
        <v>0</v>
      </c>
      <c r="D49" s="43">
        <f>SUM(D46:D48)</f>
        <v>0</v>
      </c>
      <c r="E49" s="44"/>
      <c r="F49" s="45"/>
      <c r="G49" s="46" t="s">
        <v>167</v>
      </c>
      <c r="H49" s="46"/>
      <c r="I49" s="46"/>
      <c r="J49" s="46"/>
      <c r="K49" s="46"/>
      <c r="L49" s="46"/>
      <c r="M49" s="43">
        <f t="shared" ref="M49" si="27">SUM(M46:M48)</f>
        <v>0</v>
      </c>
      <c r="N49" s="43" t="str">
        <f>_xll.Assistant.XL.RIK_AC("INF02__;INF02@E=1,S=1031,G=0,T=0,P=0:@R=A,S=1000,V={0}:R=B,S=1022,V={1}:R=C,S=1001|1,V={2}:R=D,S=1023,V={3}:R=E,S=1044,V={4}:R=F,S=1012|3,V=&lt;&gt;Situation:",$G$1,$D$2,$B49,N$3,$J$1)</f>
        <v/>
      </c>
      <c r="O49" s="44"/>
      <c r="P49" s="45"/>
    </row>
    <row r="50" spans="1:16" ht="15.6" x14ac:dyDescent="0.3">
      <c r="A50" t="s">
        <v>168</v>
      </c>
      <c r="B50" s="42" t="s">
        <v>169</v>
      </c>
      <c r="C50" s="38" t="str">
        <f>_xll.Assistant.XL.RIK_AC("INF02__;INF02@E=1,S=1031,G=0,T=0,P=0:@R=A,S=1000,V={0}:R=B,S=1022,V={1}:R=C,S=1001|1,V={2}:R=D,S=1023,V={3}:R=E,S=1044,V={4}:R=F,S=1012|3,V=&lt;&gt;Situation:",$G$1,C$2,$B50,C$3,$J$1)</f>
        <v/>
      </c>
      <c r="D50" s="38" t="str">
        <f>_xll.Assistant.XL.RIK_AC("INF02__;INF02@E=1,S=1031,G=0,T=0,P=0:@R=A,S=1000,V={0}:R=B,S=1022,V={1}:R=C,S=1001|1,V={2}:R=D,S=1023,V={3}:R=E,S=1044,V={4}:R=F,S=1012|3,V=&lt;&gt;Situation:",$G$1,D$2,$B50,D$3,$J$1)</f>
        <v/>
      </c>
      <c r="E50" s="39" t="e">
        <f t="shared" ref="E50:E52" si="28">C50-D50</f>
        <v>#VALUE!</v>
      </c>
      <c r="F50" s="40" t="e">
        <f t="shared" ref="F50:F52" si="29">IF(D50=0,0,(C50-D50)/D50)</f>
        <v>#VALUE!</v>
      </c>
      <c r="G50" s="41" t="s">
        <v>170</v>
      </c>
      <c r="H50" s="41"/>
      <c r="I50" s="41"/>
      <c r="J50" s="41"/>
      <c r="K50" s="41"/>
      <c r="L50" s="41"/>
      <c r="M50" s="38" t="str">
        <f>_xll.Assistant.XL.RIK_AC("INF02__;INF02@E=1,S=1031,G=0,T=0,P=0:@R=A,S=1000,V={0}:R=B,S=1022,V={1}:R=C,S=1001|1,V={2}:R=D,S=1023,V={3}:R=E,S=1044,V={4}:R=F,S=1012|3,V=&lt;&gt;Situation:",$G$1,M$2,$B50,M$3,$J$1)</f>
        <v/>
      </c>
      <c r="N50" s="38" t="str">
        <f>_xll.Assistant.XL.RIK_AC("INF02__;INF02@E=1,S=1031,G=0,T=0,P=0:@R=A,S=1000,V={0}:R=B,S=1022,V={1}:R=C,S=1001|1,V={2}:R=D,S=1023,V={3}:R=E,S=1044,V={4}:R=F,S=1012|3,V=&lt;&gt;Situation:",$G$1,$D$2,$B50,N$3,$J$1)</f>
        <v/>
      </c>
      <c r="O50" s="39" t="e">
        <f t="shared" ref="O50:O52" si="30">M50-N50</f>
        <v>#VALUE!</v>
      </c>
      <c r="P50" s="40" t="e">
        <f t="shared" ref="P50:P52" si="31">IF(N50=0,0,(M50-N50)/N50)</f>
        <v>#VALUE!</v>
      </c>
    </row>
    <row r="51" spans="1:16" ht="15.6" x14ac:dyDescent="0.3">
      <c r="A51" t="s">
        <v>171</v>
      </c>
      <c r="B51" s="37" t="s">
        <v>172</v>
      </c>
      <c r="C51" s="38" t="str">
        <f>_xll.Assistant.XL.RIK_AC("INF02__;INF02@E=1,S=1031,G=0,T=0,P=0:@R=A,S=1000,V={0}:R=B,S=1022,V={1}:R=C,S=1001|1,V={2}:R=D,S=1023,V={3}:R=E,S=1044,V={4}:R=F,S=1012|3,V=&lt;&gt;Situation:",$G$1,C$2,$B51,C$3,$J$1)</f>
        <v/>
      </c>
      <c r="D51" s="38" t="str">
        <f>_xll.Assistant.XL.RIK_AC("INF02__;INF02@E=1,S=1031,G=0,T=0,P=0:@R=A,S=1000,V={0}:R=B,S=1022,V={1}:R=C,S=1001|1,V={2}:R=D,S=1023,V={3}:R=E,S=1044,V={4}:R=F,S=1012|3,V=&lt;&gt;Situation:",$G$1,D$2,$B51,D$3,$J$1)</f>
        <v/>
      </c>
      <c r="E51" s="39" t="e">
        <f t="shared" si="28"/>
        <v>#VALUE!</v>
      </c>
      <c r="F51" s="40" t="e">
        <f t="shared" si="29"/>
        <v>#VALUE!</v>
      </c>
      <c r="G51" s="41" t="s">
        <v>173</v>
      </c>
      <c r="H51" s="41"/>
      <c r="I51" s="41"/>
      <c r="J51" s="41"/>
      <c r="K51" s="41"/>
      <c r="L51" s="41"/>
      <c r="M51" s="38" t="str">
        <f>_xll.Assistant.XL.RIK_AC("INF02__;INF02@E=1,S=1031,G=0,T=0,P=0:@R=A,S=1000,V={0}:R=B,S=1022,V={1}:R=C,S=1001|1,V={2}:R=D,S=1023,V={3}:R=E,S=1044,V={4}:R=F,S=1012|3,V=&lt;&gt;Situation:",$G$1,M$2,$B51,M$3,$J$1)</f>
        <v/>
      </c>
      <c r="N51" s="38" t="str">
        <f>_xll.Assistant.XL.RIK_AC("INF02__;INF02@E=1,S=1031,G=0,T=0,P=0:@R=A,S=1000,V={0}:R=B,S=1022,V={1}:R=C,S=1001|1,V={2}:R=D,S=1023,V={3}:R=E,S=1044,V={4}:R=F,S=1012|3,V=&lt;&gt;Situation:",$G$1,$D$2,$B51,N$3,$J$1)</f>
        <v/>
      </c>
      <c r="O51" s="39" t="e">
        <f t="shared" si="30"/>
        <v>#VALUE!</v>
      </c>
      <c r="P51" s="40" t="e">
        <f t="shared" si="31"/>
        <v>#VALUE!</v>
      </c>
    </row>
    <row r="52" spans="1:16" ht="15.6" x14ac:dyDescent="0.3">
      <c r="A52" t="s">
        <v>174</v>
      </c>
      <c r="B52" s="42" t="s">
        <v>175</v>
      </c>
      <c r="C52" s="38" t="str">
        <f>_xll.Assistant.XL.RIK_AC("INF02__;INF02@E=1,S=1031,G=0,T=0,P=0:@R=A,S=1000,V={0}:R=B,S=1022,V={1}:R=C,S=1001|1,V={2}:R=D,S=1023,V={3}:R=E,S=1044,V={4}:R=F,S=1012|3,V=&lt;&gt;Situation:",$G$1,C$2,$B52,C$3,$J$1)</f>
        <v/>
      </c>
      <c r="D52" s="38" t="str">
        <f>_xll.Assistant.XL.RIK_AC("INF02__;INF02@E=1,S=1031,G=0,T=0,P=0:@R=A,S=1000,V={0}:R=B,S=1022,V={1}:R=C,S=1001|1,V={2}:R=D,S=1023,V={3}:R=E,S=1044,V={4}:R=F,S=1012|3,V=&lt;&gt;Situation:",$G$1,D$2,$B52,D$3,$J$1)</f>
        <v/>
      </c>
      <c r="E52" s="39" t="e">
        <f t="shared" si="28"/>
        <v>#VALUE!</v>
      </c>
      <c r="F52" s="40" t="e">
        <f t="shared" si="29"/>
        <v>#VALUE!</v>
      </c>
      <c r="G52" s="41" t="s">
        <v>176</v>
      </c>
      <c r="H52" s="41"/>
      <c r="I52" s="41"/>
      <c r="J52" s="41"/>
      <c r="K52" s="41"/>
      <c r="L52" s="41"/>
      <c r="M52" s="38" t="str">
        <f>_xll.Assistant.XL.RIK_AC("INF02__;INF02@E=1,S=1031,G=0,T=0,P=0:@R=A,S=1000,V={0}:R=B,S=1022,V={1}:R=C,S=1001|1,V={2}:R=D,S=1023,V={3}:R=E,S=1044,V={4}:R=F,S=1012|3,V=&lt;&gt;Situation:",$G$1,M$2,$B52,M$3,$J$1)</f>
        <v/>
      </c>
      <c r="N52" s="38" t="str">
        <f>_xll.Assistant.XL.RIK_AC("INF02__;INF02@E=1,S=1031,G=0,T=0,P=0:@R=A,S=1000,V={0}:R=B,S=1022,V={1}:R=C,S=1001|1,V={2}:R=D,S=1023,V={3}:R=E,S=1044,V={4}:R=F,S=1012|3,V=&lt;&gt;Situation:",$G$1,$D$2,$B52,N$3,$J$1)</f>
        <v/>
      </c>
      <c r="O52" s="39" t="e">
        <f t="shared" si="30"/>
        <v>#VALUE!</v>
      </c>
      <c r="P52" s="40" t="e">
        <f t="shared" si="31"/>
        <v>#VALUE!</v>
      </c>
    </row>
    <row r="53" spans="1:16" ht="15" x14ac:dyDescent="0.3">
      <c r="B53" s="42" t="s">
        <v>80</v>
      </c>
      <c r="C53" s="43">
        <f>SUM(C50:C52)</f>
        <v>0</v>
      </c>
      <c r="D53" s="43">
        <f>SUM(D50:D52)</f>
        <v>0</v>
      </c>
      <c r="E53" s="44"/>
      <c r="F53" s="45"/>
      <c r="G53" s="46" t="s">
        <v>177</v>
      </c>
      <c r="H53" s="46"/>
      <c r="I53" s="46"/>
      <c r="J53" s="46"/>
      <c r="K53" s="46"/>
      <c r="L53" s="46"/>
      <c r="M53" s="43">
        <f t="shared" ref="M53" si="32">SUM(M50:M52)</f>
        <v>0</v>
      </c>
      <c r="N53" s="43" t="str">
        <f>_xll.Assistant.XL.RIK_AC("INF02__;INF02@E=1,S=1031,G=0,T=0,P=0:@R=A,S=1000,V={0}:R=B,S=1022,V={1}:R=C,S=1001|1,V={2}:R=D,S=1023,V={3}:R=E,S=1044,V={4}:R=F,S=1012|3,V=&lt;&gt;Situation:",$G$1,$D$2,$B53,N$3,$J$1)</f>
        <v/>
      </c>
      <c r="O53" s="44"/>
      <c r="P53" s="45"/>
    </row>
    <row r="54" spans="1:16" ht="15" x14ac:dyDescent="0.3">
      <c r="B54" s="42" t="s">
        <v>80</v>
      </c>
      <c r="C54" s="47">
        <f>C49+C53</f>
        <v>0</v>
      </c>
      <c r="D54" s="47">
        <f>D49+D53</f>
        <v>0</v>
      </c>
      <c r="E54" s="48"/>
      <c r="F54" s="36"/>
      <c r="G54" s="49" t="s">
        <v>178</v>
      </c>
      <c r="H54" s="49"/>
      <c r="I54" s="49"/>
      <c r="J54" s="49"/>
      <c r="K54" s="49"/>
      <c r="L54" s="49"/>
      <c r="M54" s="47">
        <f t="shared" ref="M54" si="33">M49+M53</f>
        <v>0</v>
      </c>
      <c r="N54" s="47" t="str">
        <f>_xll.Assistant.XL.RIK_AC("INF02__;INF02@E=1,S=1031,G=0,T=0,P=0:@R=A,S=1000,V={0}:R=B,S=1022,V={1}:R=C,S=1001|1,V={2}:R=D,S=1023,V={3}:R=E,S=1044,V={4}:R=F,S=1012|3,V=&lt;&gt;Situation:",$G$1,$D$2,$B54,N$3,$J$1)</f>
        <v/>
      </c>
      <c r="O54" s="48"/>
      <c r="P54" s="36"/>
    </row>
    <row r="55" spans="1:16" ht="15.6" x14ac:dyDescent="0.3">
      <c r="A55" t="s">
        <v>179</v>
      </c>
      <c r="B55" s="37" t="s">
        <v>180</v>
      </c>
      <c r="C55" s="38" t="str">
        <f>_xll.Assistant.XL.RIK_AC("INF02__;INF02@E=1,S=1031,G=0,T=0,P=0:@R=A,S=1000,V={0}:R=B,S=1022,V={1}:R=C,S=1001|1,V={2}:R=D,S=1023,V={3}:R=E,S=1044,V={4}:R=F,S=1012|3,V=&lt;&gt;Situation:",$G$1,C$2,$B55,C$3,$J$1)</f>
        <v/>
      </c>
      <c r="D55" s="38" t="str">
        <f>_xll.Assistant.XL.RIK_AC("INF02__;INF02@E=1,S=1031,G=0,T=0,P=0:@R=A,S=1000,V={0}:R=B,S=1022,V={1}:R=C,S=1001|1,V={2}:R=D,S=1023,V={3}:R=E,S=1044,V={4}:R=F,S=1012|3,V=&lt;&gt;Situation:",$G$1,D$2,$B55,D$3,$J$1)</f>
        <v/>
      </c>
      <c r="E55" s="39" t="e">
        <f t="shared" ref="E55:E56" si="34">C55-D55</f>
        <v>#VALUE!</v>
      </c>
      <c r="F55" s="40" t="e">
        <f t="shared" ref="F55:F56" si="35">IF(D55=0,0,(C55-D55)/D55)</f>
        <v>#VALUE!</v>
      </c>
      <c r="G55" s="41" t="s">
        <v>181</v>
      </c>
      <c r="H55" s="41"/>
      <c r="I55" s="41"/>
      <c r="J55" s="41"/>
      <c r="K55" s="41"/>
      <c r="L55" s="41"/>
      <c r="M55" s="38" t="str">
        <f>_xll.Assistant.XL.RIK_AC("INF02__;INF02@E=1,S=1031,G=0,T=0,P=0:@R=A,S=1000,V={0}:R=B,S=1022,V={1}:R=C,S=1001|1,V={2}:R=D,S=1023,V={3}:R=E,S=1044,V={4}:R=F,S=1012|3,V=&lt;&gt;Situation:",$G$1,M$2,$B55,M$3,$J$1)</f>
        <v/>
      </c>
      <c r="N55" s="38" t="str">
        <f>_xll.Assistant.XL.RIK_AC("INF02__;INF02@E=1,S=1031,G=0,T=0,P=0:@R=A,S=1000,V={0}:R=B,S=1022,V={1}:R=C,S=1001|1,V={2}:R=D,S=1023,V={3}:R=E,S=1044,V={4}:R=F,S=1012|3,V=&lt;&gt;Situation:",$G$1,$D$2,$B55,N$3,$J$1)</f>
        <v/>
      </c>
      <c r="O55" s="39" t="e">
        <f t="shared" ref="O55:O56" si="36">M55-N55</f>
        <v>#VALUE!</v>
      </c>
      <c r="P55" s="40" t="e">
        <f t="shared" ref="P55:P56" si="37">IF(N55=0,0,(M55-N55)/N55)</f>
        <v>#VALUE!</v>
      </c>
    </row>
    <row r="56" spans="1:16" ht="15.6" x14ac:dyDescent="0.3">
      <c r="A56" t="s">
        <v>182</v>
      </c>
      <c r="B56" s="37" t="s">
        <v>183</v>
      </c>
      <c r="C56" s="38" t="str">
        <f>_xll.Assistant.XL.RIK_AC("INF02__;INF02@E=1,S=1031,G=0,T=0,P=0:@R=A,S=1000,V={0}:R=B,S=1022,V={1}:R=C,S=1001|1,V={2}:R=D,S=1023,V={3}:R=E,S=1044,V={4}:R=F,S=1012|3,V=&lt;&gt;Situation:",$G$1,C$2,$B56,C$3,$J$1)</f>
        <v/>
      </c>
      <c r="D56" s="38" t="str">
        <f>_xll.Assistant.XL.RIK_AC("INF02__;INF02@E=1,S=1031,G=0,T=0,P=0:@R=A,S=1000,V={0}:R=B,S=1022,V={1}:R=C,S=1001|1,V={2}:R=D,S=1023,V={3}:R=E,S=1044,V={4}:R=F,S=1012|3,V=&lt;&gt;Situation:",$G$1,D$2,$B56,D$3,$J$1)</f>
        <v/>
      </c>
      <c r="E56" s="39" t="e">
        <f t="shared" si="34"/>
        <v>#VALUE!</v>
      </c>
      <c r="F56" s="40" t="e">
        <f t="shared" si="35"/>
        <v>#VALUE!</v>
      </c>
      <c r="G56" s="41" t="s">
        <v>184</v>
      </c>
      <c r="H56" s="41"/>
      <c r="I56" s="41"/>
      <c r="J56" s="41"/>
      <c r="K56" s="41"/>
      <c r="L56" s="41"/>
      <c r="M56" s="38" t="str">
        <f>_xll.Assistant.XL.RIK_AC("INF02__;INF02@E=1,S=1031,G=0,T=0,P=0:@R=A,S=1000,V={0}:R=B,S=1022,V={1}:R=C,S=1001|1,V={2}:R=D,S=1023,V={3}:R=E,S=1044,V={4}:R=F,S=1012|3,V=&lt;&gt;Situation:",$G$1,M$2,$B56,M$3,$J$1)</f>
        <v/>
      </c>
      <c r="N56" s="38" t="str">
        <f>_xll.Assistant.XL.RIK_AC("INF02__;INF02@E=1,S=1031,G=0,T=0,P=0:@R=A,S=1000,V={0}:R=B,S=1022,V={1}:R=C,S=1001|1,V={2}:R=D,S=1023,V={3}:R=E,S=1044,V={4}:R=F,S=1012|3,V=&lt;&gt;Situation:",$G$1,$D$2,$B56,N$3,$J$1)</f>
        <v/>
      </c>
      <c r="O56" s="39" t="e">
        <f t="shared" si="36"/>
        <v>#VALUE!</v>
      </c>
      <c r="P56" s="40" t="e">
        <f t="shared" si="37"/>
        <v>#VALUE!</v>
      </c>
    </row>
    <row r="57" spans="1:16" x14ac:dyDescent="0.3">
      <c r="B57" s="42" t="s">
        <v>80</v>
      </c>
      <c r="C57" s="50" t="e">
        <f>C16+C31+C38+C49</f>
        <v>#VALUE!</v>
      </c>
      <c r="D57" s="50" t="e">
        <f>D16+D31+D38+D49</f>
        <v>#VALUE!</v>
      </c>
      <c r="E57" s="51"/>
      <c r="F57" s="51"/>
      <c r="G57" s="52" t="s">
        <v>185</v>
      </c>
      <c r="H57" s="52"/>
      <c r="I57" s="52"/>
      <c r="J57" s="52"/>
      <c r="K57" s="52"/>
      <c r="L57" s="52"/>
      <c r="M57" s="50" t="e">
        <f>M15+M30+M38+M49</f>
        <v>#VALUE!</v>
      </c>
      <c r="N57" s="50" t="str">
        <f>_xll.Assistant.XL.RIK_AC("INF02__;INF02@E=1,S=1031,G=0,T=0,P=0:@R=A,S=1000,V={0}:R=B,S=1022,V={1}:R=C,S=1001|1,V={2}:R=D,S=1023,V={3}:R=E,S=1044,V={4}:R=F,S=1012|3,V=&lt;&gt;Situation:",$G$1,$D$2,$B57,N$3,$J$1)</f>
        <v/>
      </c>
      <c r="O57" s="51"/>
      <c r="P57" s="51"/>
    </row>
    <row r="58" spans="1:16" x14ac:dyDescent="0.3">
      <c r="B58" s="42" t="s">
        <v>80</v>
      </c>
      <c r="C58" s="50" t="e">
        <f>C29+C32+C43+C53+C55+C56</f>
        <v>#VALUE!</v>
      </c>
      <c r="D58" s="50" t="e">
        <f>D29+D32+D43+D53+D55+D56</f>
        <v>#VALUE!</v>
      </c>
      <c r="E58" s="51"/>
      <c r="F58" s="51"/>
      <c r="G58" s="52" t="s">
        <v>186</v>
      </c>
      <c r="H58" s="52"/>
      <c r="I58" s="52"/>
      <c r="J58" s="52"/>
      <c r="K58" s="52"/>
      <c r="L58" s="52"/>
      <c r="M58" s="50" t="e">
        <f>M28+M31+M43+M53+M55+M56</f>
        <v>#VALUE!</v>
      </c>
      <c r="N58" s="50" t="str">
        <f>_xll.Assistant.XL.RIK_AC("INF02__;INF02@E=1,S=1031,G=0,T=0,P=0:@R=A,S=1000,V={0}:R=B,S=1022,V={1}:R=C,S=1001|1,V={2}:R=D,S=1023,V={3}:R=E,S=1044,V={4}:R=F,S=1012|3,V=&lt;&gt;Situation:",$G$1,$D$2,$B58,N$3,$J$1)</f>
        <v/>
      </c>
      <c r="O58" s="51"/>
      <c r="P58" s="51"/>
    </row>
    <row r="59" spans="1:16" x14ac:dyDescent="0.3">
      <c r="B59" s="42" t="s">
        <v>80</v>
      </c>
      <c r="C59" s="50" t="e">
        <f>C57+C58</f>
        <v>#VALUE!</v>
      </c>
      <c r="D59" s="50" t="e">
        <f>D57+D58</f>
        <v>#VALUE!</v>
      </c>
      <c r="E59" s="51"/>
      <c r="F59" s="51"/>
      <c r="G59" s="52" t="s">
        <v>187</v>
      </c>
      <c r="H59" s="52"/>
      <c r="I59" s="52"/>
      <c r="J59" s="52"/>
      <c r="K59" s="52"/>
      <c r="L59" s="52"/>
      <c r="M59" s="50" t="e">
        <f>M57+M58</f>
        <v>#VALUE!</v>
      </c>
      <c r="N59" s="50" t="str">
        <f>_xll.Assistant.XL.RIK_AC("INF02__;INF02@E=1,S=1031,G=0,T=0,P=0:@R=A,S=1000,V={0}:R=B,S=1022,V={1}:R=C,S=1001|1,V={2}:R=D,S=1023,V={3}:R=E,S=1044,V={4}:R=F,S=1012|3,V=&lt;&gt;Situation:",$G$1,$D$2,$B59,N$3,$J$1)</f>
        <v/>
      </c>
      <c r="O59" s="51"/>
      <c r="P59" s="51"/>
    </row>
  </sheetData>
  <mergeCells count="60">
    <mergeCell ref="G54:L54"/>
    <mergeCell ref="G55:L55"/>
    <mergeCell ref="G56:L56"/>
    <mergeCell ref="G57:L57"/>
    <mergeCell ref="G58:L58"/>
    <mergeCell ref="G59:L59"/>
    <mergeCell ref="G48:L48"/>
    <mergeCell ref="G49:L49"/>
    <mergeCell ref="G50:L50"/>
    <mergeCell ref="G51:L51"/>
    <mergeCell ref="G52:L52"/>
    <mergeCell ref="G53:L53"/>
    <mergeCell ref="G42:L42"/>
    <mergeCell ref="G43:L43"/>
    <mergeCell ref="G44:L44"/>
    <mergeCell ref="G45:L45"/>
    <mergeCell ref="G46:L46"/>
    <mergeCell ref="G47:L47"/>
    <mergeCell ref="G36:L36"/>
    <mergeCell ref="G37:L37"/>
    <mergeCell ref="G38:L38"/>
    <mergeCell ref="G39:L39"/>
    <mergeCell ref="G40:L40"/>
    <mergeCell ref="G41:L41"/>
    <mergeCell ref="G30:L30"/>
    <mergeCell ref="G31:L31"/>
    <mergeCell ref="G32:L32"/>
    <mergeCell ref="G33:L33"/>
    <mergeCell ref="G34:L34"/>
    <mergeCell ref="G35:L35"/>
    <mergeCell ref="G24:L24"/>
    <mergeCell ref="G25:L25"/>
    <mergeCell ref="G26:L26"/>
    <mergeCell ref="G27:L27"/>
    <mergeCell ref="G28:L28"/>
    <mergeCell ref="G29:L29"/>
    <mergeCell ref="G18:L18"/>
    <mergeCell ref="G19:L19"/>
    <mergeCell ref="G20:L20"/>
    <mergeCell ref="G21:L21"/>
    <mergeCell ref="G22:L22"/>
    <mergeCell ref="G23:L23"/>
    <mergeCell ref="G12:L12"/>
    <mergeCell ref="G13:L13"/>
    <mergeCell ref="G14:L14"/>
    <mergeCell ref="G15:L15"/>
    <mergeCell ref="G16:L16"/>
    <mergeCell ref="G17:L17"/>
    <mergeCell ref="G6:L6"/>
    <mergeCell ref="G7:L7"/>
    <mergeCell ref="G8:L8"/>
    <mergeCell ref="G9:L9"/>
    <mergeCell ref="G10:L10"/>
    <mergeCell ref="G11:L11"/>
    <mergeCell ref="H1:I1"/>
    <mergeCell ref="L1:M1"/>
    <mergeCell ref="C4:F4"/>
    <mergeCell ref="G4:I4"/>
    <mergeCell ref="J4:K4"/>
    <mergeCell ref="M4:P4"/>
  </mergeCells>
  <conditionalFormatting sqref="F39:F42 F6:F8 F10:F14 F16:F27 F46:F48 F50:F52 F55:F56 F30:F37">
    <cfRule type="colorScale" priority="2">
      <colorScale>
        <cfvo type="min"/>
        <cfvo type="num" val="0"/>
        <cfvo type="max"/>
        <color theme="5"/>
        <color theme="6"/>
        <color theme="9"/>
      </colorScale>
    </cfRule>
  </conditionalFormatting>
  <conditionalFormatting sqref="P39:P42 P6:P8 P10:P14 P16:P27 P46:P48 P50:P52 P55:P56 P30:P37">
    <cfRule type="colorScale" priority="1">
      <colorScale>
        <cfvo type="min"/>
        <cfvo type="num" val="0"/>
        <cfvo type="max"/>
        <color theme="5"/>
        <color theme="6"/>
        <color theme="9"/>
      </colorScale>
    </cfRule>
  </conditionalFormatting>
  <conditionalFormatting sqref="O6:O56">
    <cfRule type="iconSet" priority="3">
      <iconSet iconSet="3Arrows" showValue="0">
        <cfvo type="percent" val="0"/>
        <cfvo type="num" val="0"/>
        <cfvo type="num" val="0" gte="0"/>
      </iconSet>
    </cfRule>
  </conditionalFormatting>
  <conditionalFormatting sqref="E6:E56">
    <cfRule type="iconSet" priority="4">
      <iconSet iconSet="3Arrows" showValue="0">
        <cfvo type="percent" val="0"/>
        <cfvo type="num" val="0"/>
        <cfvo type="num" val="0" gte="0"/>
      </iconSet>
    </cfRule>
  </conditionalFormatting>
  <dataValidations count="3">
    <dataValidation type="list" allowBlank="1" showInputMessage="1" showErrorMessage="1" sqref="R1" xr:uid="{E17D152D-2ED7-416B-B477-D063A989B9F8}">
      <formula1>$AC$1:$AC$6</formula1>
    </dataValidation>
    <dataValidation type="list" allowBlank="1" showInputMessage="1" showErrorMessage="1" sqref="J4:K4" xr:uid="{175128D8-91B4-4319-9658-E7E0A96CD811}">
      <formula1>$AE$1:$AE$12</formula1>
    </dataValidation>
    <dataValidation type="list" allowBlank="1" showInputMessage="1" showErrorMessage="1" sqref="P2" xr:uid="{6328A90C-C475-4E21-A007-DFBE7EFCC875}">
      <formula1>$Y$1:$Y$2</formula1>
    </dataValidation>
  </dataValidations>
  <pageMargins left="0.7" right="0.7" top="0.75" bottom="0.75" header="0.3" footer="0.3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Prise en Main</vt:lpstr>
      <vt:lpstr>Analyse du résultat</vt:lpstr>
      <vt:lpstr>'Analyse du résultat'!Zone_d_impression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 BRETON</dc:creator>
  <cp:lastModifiedBy>Anthony  BRETON</cp:lastModifiedBy>
  <dcterms:created xsi:type="dcterms:W3CDTF">2020-02-17T14:07:12Z</dcterms:created>
  <dcterms:modified xsi:type="dcterms:W3CDTF">2020-02-17T14:07:33Z</dcterms:modified>
</cp:coreProperties>
</file>